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24780" windowHeight="11640"/>
  </bookViews>
  <sheets>
    <sheet name="תרשימים" sheetId="1" r:id="rId1"/>
    <sheet name="נתונים וחישובים" sheetId="2" r:id="rId2"/>
  </sheets>
  <definedNames>
    <definedName name="_xlnm._FilterDatabase" localSheetId="1" hidden="1">'נתונים וחישובים'!$A$1:$J$71</definedName>
    <definedName name="_xlnm._FilterDatabase" localSheetId="0" hidden="1">'נתונים וחישובים'!$A$1:$J$71</definedName>
  </definedNames>
  <calcPr calcId="125725"/>
</workbook>
</file>

<file path=xl/calcChain.xml><?xml version="1.0" encoding="utf-8"?>
<calcChain xmlns="http://schemas.openxmlformats.org/spreadsheetml/2006/main">
  <c r="C2" i="1"/>
  <c r="V6" s="1"/>
  <c r="G11"/>
  <c r="G10"/>
  <c r="G9"/>
  <c r="G8"/>
  <c r="G7"/>
  <c r="H71" i="2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J8" i="1" s="1"/>
  <c r="D6"/>
  <c r="H2" i="2"/>
  <c r="H3"/>
  <c r="I3" s="1"/>
  <c r="H4"/>
  <c r="H5"/>
  <c r="I5" s="1"/>
  <c r="H6"/>
  <c r="H7"/>
  <c r="I7" s="1"/>
  <c r="H8"/>
  <c r="H9"/>
  <c r="I9" s="1"/>
  <c r="H10"/>
  <c r="H11"/>
  <c r="I11" s="1"/>
  <c r="H12"/>
  <c r="H13"/>
  <c r="I13" s="1"/>
  <c r="H14"/>
  <c r="H15"/>
  <c r="I15" s="1"/>
  <c r="H16"/>
  <c r="H17"/>
  <c r="I17" s="1"/>
  <c r="H18"/>
  <c r="H19"/>
  <c r="I19" s="1"/>
  <c r="H20"/>
  <c r="H21"/>
  <c r="I21" s="1"/>
  <c r="H22"/>
  <c r="H23"/>
  <c r="I23" s="1"/>
  <c r="D11" i="1"/>
  <c r="Y11" l="1"/>
  <c r="U11"/>
  <c r="Q11"/>
  <c r="M11"/>
  <c r="I11"/>
  <c r="W10"/>
  <c r="S10"/>
  <c r="O10"/>
  <c r="K10"/>
  <c r="Y9"/>
  <c r="U9"/>
  <c r="Q9"/>
  <c r="M9"/>
  <c r="I9"/>
  <c r="W8"/>
  <c r="S8"/>
  <c r="O8"/>
  <c r="K8"/>
  <c r="V11"/>
  <c r="R11"/>
  <c r="N11"/>
  <c r="J11"/>
  <c r="X10"/>
  <c r="T10"/>
  <c r="P10"/>
  <c r="L10"/>
  <c r="H10"/>
  <c r="V9"/>
  <c r="R9"/>
  <c r="N9"/>
  <c r="J9"/>
  <c r="X8"/>
  <c r="T8"/>
  <c r="P8"/>
  <c r="L8"/>
  <c r="H8"/>
  <c r="W11"/>
  <c r="S11"/>
  <c r="O11"/>
  <c r="K11"/>
  <c r="Y10"/>
  <c r="U10"/>
  <c r="Q10"/>
  <c r="M10"/>
  <c r="I10"/>
  <c r="W9"/>
  <c r="S9"/>
  <c r="O9"/>
  <c r="K9"/>
  <c r="Y8"/>
  <c r="U8"/>
  <c r="Q8"/>
  <c r="M8"/>
  <c r="I8"/>
  <c r="X11"/>
  <c r="T11"/>
  <c r="P11"/>
  <c r="L11"/>
  <c r="H11"/>
  <c r="V10"/>
  <c r="R10"/>
  <c r="N10"/>
  <c r="J10"/>
  <c r="X9"/>
  <c r="T9"/>
  <c r="P9"/>
  <c r="L9"/>
  <c r="H9"/>
  <c r="V8"/>
  <c r="R8"/>
  <c r="N8"/>
  <c r="H6"/>
  <c r="X6"/>
  <c r="P6"/>
  <c r="T6"/>
  <c r="L6"/>
  <c r="I6"/>
  <c r="M6"/>
  <c r="Q6"/>
  <c r="U6"/>
  <c r="Y6"/>
  <c r="K6"/>
  <c r="O6"/>
  <c r="S6"/>
  <c r="J6"/>
  <c r="N6"/>
  <c r="R6"/>
  <c r="I22" i="2"/>
  <c r="I18"/>
  <c r="I14"/>
  <c r="I10"/>
  <c r="I6"/>
  <c r="I2"/>
  <c r="I7" i="1"/>
  <c r="M7"/>
  <c r="Q7"/>
  <c r="U7"/>
  <c r="Y7"/>
  <c r="H7"/>
  <c r="L7"/>
  <c r="P7"/>
  <c r="T7"/>
  <c r="X7"/>
  <c r="K7"/>
  <c r="O7"/>
  <c r="S7"/>
  <c r="W7"/>
  <c r="W6" s="1"/>
  <c r="J7"/>
  <c r="N7"/>
  <c r="R7"/>
  <c r="V7"/>
  <c r="I25" i="2"/>
  <c r="I27"/>
  <c r="J27" s="1"/>
  <c r="I29"/>
  <c r="J29" s="1"/>
  <c r="I31"/>
  <c r="J31" s="1"/>
  <c r="I33"/>
  <c r="I35"/>
  <c r="J35" s="1"/>
  <c r="I37"/>
  <c r="I20"/>
  <c r="J20" s="1"/>
  <c r="I16"/>
  <c r="I12"/>
  <c r="I8"/>
  <c r="I4"/>
  <c r="I39"/>
  <c r="I41"/>
  <c r="J41" s="1"/>
  <c r="I43"/>
  <c r="J43" s="1"/>
  <c r="I45"/>
  <c r="I47"/>
  <c r="J47" s="1"/>
  <c r="I49"/>
  <c r="J49" s="1"/>
  <c r="I24"/>
  <c r="J24" s="1"/>
  <c r="I26"/>
  <c r="I30"/>
  <c r="J30" s="1"/>
  <c r="I32"/>
  <c r="I34"/>
  <c r="J34" s="1"/>
  <c r="I36"/>
  <c r="J36" s="1"/>
  <c r="I38"/>
  <c r="J38" s="1"/>
  <c r="I40"/>
  <c r="I42"/>
  <c r="J42" s="1"/>
  <c r="I44"/>
  <c r="J44" s="1"/>
  <c r="I46"/>
  <c r="J46" s="1"/>
  <c r="I48"/>
  <c r="I50"/>
  <c r="J50" s="1"/>
  <c r="I52"/>
  <c r="I54"/>
  <c r="J54" s="1"/>
  <c r="I56"/>
  <c r="I58"/>
  <c r="J58" s="1"/>
  <c r="I60"/>
  <c r="J60" s="1"/>
  <c r="I62"/>
  <c r="J62" s="1"/>
  <c r="I64"/>
  <c r="I68"/>
  <c r="J68" s="1"/>
  <c r="I69"/>
  <c r="J69" s="1"/>
  <c r="I71"/>
  <c r="I28"/>
  <c r="I51"/>
  <c r="I53"/>
  <c r="J53" s="1"/>
  <c r="I55"/>
  <c r="J55" s="1"/>
  <c r="I57"/>
  <c r="J57" s="1"/>
  <c r="I59"/>
  <c r="I61"/>
  <c r="I63"/>
  <c r="I65"/>
  <c r="I67"/>
  <c r="I66"/>
  <c r="I70"/>
  <c r="J33"/>
  <c r="J39"/>
  <c r="J25"/>
  <c r="J37"/>
  <c r="C3" i="1"/>
  <c r="C6"/>
  <c r="J21" i="2"/>
  <c r="J17"/>
  <c r="J22"/>
  <c r="J18"/>
  <c r="J13"/>
  <c r="J23"/>
  <c r="J19"/>
  <c r="J16"/>
  <c r="J15"/>
  <c r="J14"/>
  <c r="J12"/>
  <c r="J11"/>
  <c r="J10"/>
  <c r="J9"/>
  <c r="J7"/>
  <c r="J6"/>
  <c r="J5"/>
  <c r="J3"/>
  <c r="J2"/>
  <c r="C11" i="1"/>
  <c r="J45" i="2" l="1"/>
  <c r="J4"/>
  <c r="J8"/>
  <c r="J26"/>
  <c r="J52"/>
  <c r="J64"/>
  <c r="J56"/>
  <c r="J48"/>
  <c r="J32"/>
  <c r="J70"/>
  <c r="J63"/>
  <c r="J66"/>
  <c r="J40"/>
  <c r="J59"/>
  <c r="J65"/>
  <c r="J28"/>
  <c r="J71"/>
  <c r="E9" i="1" s="1"/>
  <c r="J67" i="2"/>
  <c r="J51"/>
  <c r="J61"/>
  <c r="E6" i="1"/>
  <c r="D10"/>
  <c r="C9"/>
  <c r="D8"/>
  <c r="D7"/>
  <c r="C7"/>
  <c r="C10"/>
  <c r="D9"/>
  <c r="C8"/>
  <c r="E10"/>
  <c r="E8" l="1"/>
  <c r="E7"/>
  <c r="E11"/>
</calcChain>
</file>

<file path=xl/sharedStrings.xml><?xml version="1.0" encoding="utf-8"?>
<sst xmlns="http://schemas.openxmlformats.org/spreadsheetml/2006/main" count="99" uniqueCount="25">
  <si>
    <t>מוצר</t>
  </si>
  <si>
    <t>שנה</t>
  </si>
  <si>
    <t>עלות יח' ממוצעת</t>
  </si>
  <si>
    <t>מחיר מכירה ממוצע</t>
  </si>
  <si>
    <t>מכירות</t>
  </si>
  <si>
    <t>כמות (אלפי יחידות)</t>
  </si>
  <si>
    <t>עלות המכר</t>
  </si>
  <si>
    <t>רווח גולמי</t>
  </si>
  <si>
    <t>תרומה</t>
  </si>
  <si>
    <t>השקעה</t>
  </si>
  <si>
    <t>#</t>
  </si>
  <si>
    <t>הוצאות שיווק (השקעה במוצר)</t>
  </si>
  <si>
    <t>פאוור מקינטוש</t>
  </si>
  <si>
    <t>פאוור בוק</t>
  </si>
  <si>
    <t>מקינטוש II</t>
  </si>
  <si>
    <t>אייפוד</t>
  </si>
  <si>
    <t>אייפון</t>
  </si>
  <si>
    <t>כותרת תרשים:</t>
  </si>
  <si>
    <t>מכירות (אלפי $)</t>
  </si>
  <si>
    <t>*ניתן להסתיר חלק זה</t>
  </si>
  <si>
    <t>קו</t>
  </si>
  <si>
    <t xml:space="preserve">תרשים בועות אינטראקטיבי - תרומה מול השקעה </t>
  </si>
  <si>
    <t>תרשים שכבות אינטקראקטיבי - מחזור חיי מוצר</t>
  </si>
  <si>
    <t>השתמש בסרגל הגלילה כדי לשנות את תקופת התצוגה בתרשימים</t>
  </si>
  <si>
    <r>
      <rPr>
        <sz val="14"/>
        <color theme="0"/>
        <rFont val="Calibri"/>
        <family val="2"/>
      </rPr>
      <t>אהבתם? עקבו אחרי עמוד הבלוג בפייסבוק:</t>
    </r>
    <r>
      <rPr>
        <u/>
        <sz val="12"/>
        <color theme="0"/>
        <rFont val="Calibri"/>
        <family val="2"/>
      </rPr>
      <t xml:space="preserve">
https://www.facebook.com/AnonymousAnalysts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</si>
</sst>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0"/>
      <name val="Calibri"/>
      <family val="2"/>
    </font>
    <font>
      <sz val="14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2" fillId="2" borderId="0" xfId="0" applyFont="1" applyFill="1" applyAlignment="1">
      <alignment horizontal="right" wrapText="1"/>
    </xf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4" borderId="0" xfId="0" applyFill="1"/>
    <xf numFmtId="0" fontId="0" fillId="5" borderId="0" xfId="0" applyFill="1" applyAlignment="1">
      <alignment horizontal="centerContinuous"/>
    </xf>
    <xf numFmtId="0" fontId="3" fillId="5" borderId="0" xfId="0" applyFont="1" applyFill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5" borderId="0" xfId="0" applyFont="1" applyFill="1" applyAlignment="1">
      <alignment horizontal="right"/>
    </xf>
    <xf numFmtId="0" fontId="0" fillId="0" borderId="0" xfId="0" applyFill="1"/>
    <xf numFmtId="0" fontId="0" fillId="6" borderId="0" xfId="0" applyFill="1"/>
    <xf numFmtId="0" fontId="1" fillId="6" borderId="0" xfId="0" applyFont="1" applyFill="1"/>
    <xf numFmtId="0" fontId="0" fillId="0" borderId="3" xfId="0" applyBorder="1" applyAlignment="1">
      <alignment horizontal="right"/>
    </xf>
    <xf numFmtId="0" fontId="5" fillId="7" borderId="0" xfId="1" applyFont="1" applyFill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תרשימים!$C$3</c:f>
          <c:strCache>
            <c:ptCount val="1"/>
            <c:pt idx="0">
              <c:v>תרומה מול השקעה - 2009</c:v>
            </c:pt>
          </c:strCache>
        </c:strRef>
      </c:tx>
      <c:layout/>
      <c:txPr>
        <a:bodyPr/>
        <a:lstStyle/>
        <a:p>
          <a:pPr>
            <a:defRPr b="0" u="sng">
              <a:solidFill>
                <a:schemeClr val="bg1"/>
              </a:solidFill>
            </a:defRPr>
          </a:pPr>
          <a:endParaRPr lang="en-US"/>
        </a:p>
      </c:txPr>
    </c:title>
    <c:plotArea>
      <c:layout/>
      <c:bubbleChart>
        <c:ser>
          <c:idx val="2"/>
          <c:order val="0"/>
          <c:tx>
            <c:strRef>
              <c:f>תרשימים!$B$10</c:f>
              <c:strCache>
                <c:ptCount val="1"/>
                <c:pt idx="0">
                  <c:v>אייפון</c:v>
                </c:pt>
              </c:strCache>
            </c:strRef>
          </c:tx>
          <c:spPr>
            <a:ln w="25400"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BubbleSize val="1"/>
          </c:dLbls>
          <c:xVal>
            <c:numRef>
              <c:f>תרשימים!$D$10</c:f>
              <c:numCache>
                <c:formatCode>#,##0</c:formatCode>
                <c:ptCount val="1"/>
                <c:pt idx="0">
                  <c:v>62</c:v>
                </c:pt>
              </c:numCache>
            </c:numRef>
          </c:xVal>
          <c:yVal>
            <c:numRef>
              <c:f>תרשימים!$E$10</c:f>
              <c:numCache>
                <c:formatCode>#,##0</c:formatCode>
                <c:ptCount val="1"/>
                <c:pt idx="0">
                  <c:v>631</c:v>
                </c:pt>
              </c:numCache>
            </c:numRef>
          </c:yVal>
          <c:bubbleSize>
            <c:numRef>
              <c:f>תרשימים!$C$10</c:f>
              <c:numCache>
                <c:formatCode>#,##0</c:formatCode>
                <c:ptCount val="1"/>
                <c:pt idx="0">
                  <c:v>1287</c:v>
                </c:pt>
              </c:numCache>
            </c:numRef>
          </c:bubbleSize>
          <c:bubble3D val="1"/>
        </c:ser>
        <c:ser>
          <c:idx val="3"/>
          <c:order val="1"/>
          <c:tx>
            <c:strRef>
              <c:f>תרשימים!$B$9</c:f>
              <c:strCache>
                <c:ptCount val="1"/>
                <c:pt idx="0">
                  <c:v>אייפוד</c:v>
                </c:pt>
              </c:strCache>
            </c:strRef>
          </c:tx>
          <c:spPr>
            <a:ln w="25400"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BubbleSize val="1"/>
          </c:dLbls>
          <c:xVal>
            <c:numRef>
              <c:f>תרשימים!$D$9</c:f>
              <c:numCache>
                <c:formatCode>#,##0</c:formatCode>
                <c:ptCount val="1"/>
                <c:pt idx="0">
                  <c:v>39</c:v>
                </c:pt>
              </c:numCache>
            </c:numRef>
          </c:xVal>
          <c:yVal>
            <c:numRef>
              <c:f>תרשימים!$E$9</c:f>
              <c:numCache>
                <c:formatCode>#,##0</c:formatCode>
                <c:ptCount val="1"/>
                <c:pt idx="0">
                  <c:v>2771.6</c:v>
                </c:pt>
              </c:numCache>
            </c:numRef>
          </c:yVal>
          <c:bubbleSize>
            <c:numRef>
              <c:f>תרשימים!$C$9</c:f>
              <c:numCache>
                <c:formatCode>#,##0</c:formatCode>
                <c:ptCount val="1"/>
                <c:pt idx="0">
                  <c:v>3887</c:v>
                </c:pt>
              </c:numCache>
            </c:numRef>
          </c:bubbleSize>
          <c:bubble3D val="1"/>
        </c:ser>
        <c:ser>
          <c:idx val="0"/>
          <c:order val="2"/>
          <c:tx>
            <c:strRef>
              <c:f>תרשימים!$B$8</c:f>
              <c:strCache>
                <c:ptCount val="1"/>
                <c:pt idx="0">
                  <c:v>פאוור מקינטוש</c:v>
                </c:pt>
              </c:strCache>
            </c:strRef>
          </c:tx>
          <c:spPr>
            <a:ln w="25400"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BubbleSize val="1"/>
          </c:dLbls>
          <c:xVal>
            <c:numRef>
              <c:f>תרשימים!$D$8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תרשימים!$E$8</c:f>
              <c:numCache>
                <c:formatCode>#,##0</c:formatCode>
                <c:ptCount val="1"/>
                <c:pt idx="0">
                  <c:v>261.32</c:v>
                </c:pt>
              </c:numCache>
            </c:numRef>
          </c:yVal>
          <c:bubbleSize>
            <c:numRef>
              <c:f>תרשימים!$C$8</c:f>
              <c:numCache>
                <c:formatCode>#,##0</c:formatCode>
                <c:ptCount val="1"/>
                <c:pt idx="0">
                  <c:v>444.8</c:v>
                </c:pt>
              </c:numCache>
            </c:numRef>
          </c:bubbleSize>
          <c:bubble3D val="1"/>
        </c:ser>
        <c:ser>
          <c:idx val="1"/>
          <c:order val="3"/>
          <c:tx>
            <c:strRef>
              <c:f>תרשימים!$B$7</c:f>
              <c:strCache>
                <c:ptCount val="1"/>
                <c:pt idx="0">
                  <c:v>פאוור בוק</c:v>
                </c:pt>
              </c:strCache>
            </c:strRef>
          </c:tx>
          <c:spPr>
            <a:ln w="25400"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BubbleSize val="1"/>
          </c:dLbls>
          <c:xVal>
            <c:numRef>
              <c:f>תרשימים!$D$7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תרשימים!$E$7</c:f>
              <c:numCache>
                <c:formatCode>#,##0</c:formatCode>
                <c:ptCount val="1"/>
                <c:pt idx="0">
                  <c:v>58.20000000000001</c:v>
                </c:pt>
              </c:numCache>
            </c:numRef>
          </c:yVal>
          <c:bubbleSize>
            <c:numRef>
              <c:f>תרשימים!$C$7</c:f>
              <c:numCache>
                <c:formatCode>#,##0</c:formatCode>
                <c:ptCount val="1"/>
                <c:pt idx="0">
                  <c:v>119.7</c:v>
                </c:pt>
              </c:numCache>
            </c:numRef>
          </c:bubbleSize>
          <c:bubble3D val="1"/>
        </c:ser>
        <c:ser>
          <c:idx val="4"/>
          <c:order val="4"/>
          <c:tx>
            <c:strRef>
              <c:f>תרשימים!$B$6</c:f>
              <c:strCache>
                <c:ptCount val="1"/>
                <c:pt idx="0">
                  <c:v>מקינטוש II</c:v>
                </c:pt>
              </c:strCache>
            </c:strRef>
          </c:tx>
          <c:spPr>
            <a:ln w="25400"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BubbleSize val="1"/>
          </c:dLbls>
          <c:xVal>
            <c:numRef>
              <c:f>תרשימים!$D$6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תרשימים!$E$6</c:f>
              <c:numCache>
                <c:formatCode>#,##0</c:formatCode>
                <c:ptCount val="1"/>
                <c:pt idx="0">
                  <c:v>1.35</c:v>
                </c:pt>
              </c:numCache>
            </c:numRef>
          </c:yVal>
          <c:bubbleSize>
            <c:numRef>
              <c:f>תרשימים!$C$6</c:f>
              <c:numCache>
                <c:formatCode>#,##0</c:formatCode>
                <c:ptCount val="1"/>
                <c:pt idx="0">
                  <c:v>3.65</c:v>
                </c:pt>
              </c:numCache>
            </c:numRef>
          </c:bubbleSize>
          <c:bubble3D val="1"/>
        </c:ser>
        <c:ser>
          <c:idx val="6"/>
          <c:order val="5"/>
          <c:tx>
            <c:strRef>
              <c:f>תרשימים!$B$11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xVal>
            <c:numRef>
              <c:f>תרשימים!$D$11</c:f>
              <c:numCache>
                <c:formatCode>#,##0</c:formatCode>
                <c:ptCount val="1"/>
                <c:pt idx="0">
                  <c:v>70</c:v>
                </c:pt>
              </c:numCache>
            </c:numRef>
          </c:xVal>
          <c:yVal>
            <c:numRef>
              <c:f>תרשימים!$E$11</c:f>
              <c:numCache>
                <c:formatCode>#,##0</c:formatCode>
                <c:ptCount val="1"/>
                <c:pt idx="0">
                  <c:v>2800</c:v>
                </c:pt>
              </c:numCache>
            </c:numRef>
          </c:yVal>
          <c:bubbleSize>
            <c:numRef>
              <c:f>תרשימים!$C$11</c:f>
              <c:numCache>
                <c:formatCode>#,##0</c:formatCode>
                <c:ptCount val="1"/>
                <c:pt idx="0">
                  <c:v>3900</c:v>
                </c:pt>
              </c:numCache>
            </c:numRef>
          </c:bubbleSize>
          <c:bubble3D val="1"/>
        </c:ser>
        <c:bubbleScale val="100"/>
        <c:axId val="55534720"/>
        <c:axId val="55779712"/>
      </c:bubbleChart>
      <c:valAx>
        <c:axId val="5553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e-IL">
                    <a:solidFill>
                      <a:schemeClr val="bg1"/>
                    </a:solidFill>
                  </a:rPr>
                  <a:t>השקעה (מיל $)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55779712"/>
        <c:crossesAt val="-100000"/>
        <c:crossBetween val="midCat"/>
      </c:valAx>
      <c:valAx>
        <c:axId val="557797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>
                    <a:solidFill>
                      <a:schemeClr val="bg1"/>
                    </a:solidFill>
                  </a:rPr>
                  <a:t>תרומה (מיל $)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55534720"/>
        <c:crossesAt val="-50"/>
        <c:crossBetween val="midCat"/>
      </c:valAx>
      <c:spPr>
        <a:noFill/>
      </c:spPr>
    </c:plotArea>
    <c:legend>
      <c:legendPos val="r"/>
      <c:legendEntry>
        <c:idx val="5"/>
        <c:delete val="1"/>
      </c:legendEntry>
      <c:layout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legend>
    <c:plotVisOnly val="1"/>
  </c:chart>
  <c:spPr>
    <a:solidFill>
      <a:schemeClr val="tx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0" u="sng"/>
            </a:pPr>
            <a:r>
              <a:rPr lang="he-IL" b="0" u="sng">
                <a:solidFill>
                  <a:schemeClr val="bg1"/>
                </a:solidFill>
              </a:rPr>
              <a:t>מכירות שנתיות לפי מוצרים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75127565576042"/>
          <c:y val="0.13269112092695726"/>
          <c:w val="0.82530933633295833"/>
          <c:h val="0.71993675180846273"/>
        </c:manualLayout>
      </c:layout>
      <c:areaChart>
        <c:grouping val="stacked"/>
        <c:ser>
          <c:idx val="0"/>
          <c:order val="0"/>
          <c:tx>
            <c:strRef>
              <c:f>תרשימים!$B$6</c:f>
              <c:strCache>
                <c:ptCount val="1"/>
                <c:pt idx="0">
                  <c:v>מקינטוש II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0.3242796131825591"/>
                  <c:y val="-5.8861679790026267E-2"/>
                </c:manualLayout>
              </c:layout>
              <c:showSerName val="1"/>
            </c:dLbl>
            <c:txPr>
              <a:bodyPr/>
              <a:lstStyle/>
              <a:p>
                <a:pPr rtl="1"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SerName val="1"/>
          </c:dLbls>
          <c:cat>
            <c:numRef>
              <c:f>תרשימים!$H$5:$Y$5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cat>
          <c:val>
            <c:numRef>
              <c:f>תרשימים!$H$7:$Y$7</c:f>
              <c:numCache>
                <c:formatCode>#,##0</c:formatCode>
                <c:ptCount val="18"/>
                <c:pt idx="0">
                  <c:v>2035.2</c:v>
                </c:pt>
                <c:pt idx="1">
                  <c:v>1661.6000000000001</c:v>
                </c:pt>
                <c:pt idx="2">
                  <c:v>1260</c:v>
                </c:pt>
                <c:pt idx="3">
                  <c:v>1116</c:v>
                </c:pt>
                <c:pt idx="4">
                  <c:v>725.4</c:v>
                </c:pt>
                <c:pt idx="5">
                  <c:v>444.8</c:v>
                </c:pt>
                <c:pt idx="6">
                  <c:v>275.2</c:v>
                </c:pt>
                <c:pt idx="7">
                  <c:v>161</c:v>
                </c:pt>
                <c:pt idx="8">
                  <c:v>140</c:v>
                </c:pt>
                <c:pt idx="9">
                  <c:v>126</c:v>
                </c:pt>
                <c:pt idx="10">
                  <c:v>127.68</c:v>
                </c:pt>
                <c:pt idx="11">
                  <c:v>119.7</c:v>
                </c:pt>
                <c:pt idx="12">
                  <c:v>59.85</c:v>
                </c:pt>
                <c:pt idx="13">
                  <c:v>7.98</c:v>
                </c:pt>
                <c:pt idx="14">
                  <c:v>7.3</c:v>
                </c:pt>
                <c:pt idx="15">
                  <c:v>3.65</c:v>
                </c:pt>
                <c:pt idx="16">
                  <c:v>2.99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תרשימים!$B$7</c:f>
              <c:strCache>
                <c:ptCount val="1"/>
                <c:pt idx="0">
                  <c:v>פאוור בוק</c:v>
                </c:pt>
              </c:strCache>
            </c:strRef>
          </c:tx>
          <c:spPr>
            <a:ln w="25400">
              <a:noFill/>
            </a:ln>
          </c:spPr>
          <c:dLbls>
            <c:dLbl>
              <c:idx val="0"/>
              <c:layout>
                <c:manualLayout>
                  <c:x val="-0.20358577412092269"/>
                  <c:y val="-9.8699212598425221E-2"/>
                </c:manualLayout>
              </c:layout>
              <c:showSerNam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SerName val="1"/>
          </c:dLbls>
          <c:cat>
            <c:numRef>
              <c:f>תרשימים!$H$5:$Y$5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cat>
          <c:val>
            <c:numRef>
              <c:f>תרשימים!$H$8:$Y$8</c:f>
              <c:numCache>
                <c:formatCode>#,##0</c:formatCode>
                <c:ptCount val="18"/>
                <c:pt idx="0">
                  <c:v>1425</c:v>
                </c:pt>
                <c:pt idx="1">
                  <c:v>1860</c:v>
                </c:pt>
                <c:pt idx="2">
                  <c:v>1881</c:v>
                </c:pt>
                <c:pt idx="3">
                  <c:v>1897.2</c:v>
                </c:pt>
                <c:pt idx="4">
                  <c:v>1924.8</c:v>
                </c:pt>
                <c:pt idx="5">
                  <c:v>1426</c:v>
                </c:pt>
                <c:pt idx="6">
                  <c:v>1140</c:v>
                </c:pt>
                <c:pt idx="7">
                  <c:v>1019.9</c:v>
                </c:pt>
                <c:pt idx="8">
                  <c:v>830.80000000000007</c:v>
                </c:pt>
                <c:pt idx="9">
                  <c:v>627.20000000000005</c:v>
                </c:pt>
                <c:pt idx="10">
                  <c:v>352</c:v>
                </c:pt>
                <c:pt idx="11">
                  <c:v>301</c:v>
                </c:pt>
                <c:pt idx="12">
                  <c:v>227.5</c:v>
                </c:pt>
                <c:pt idx="13">
                  <c:v>147</c:v>
                </c:pt>
                <c:pt idx="14">
                  <c:v>127.68</c:v>
                </c:pt>
                <c:pt idx="15">
                  <c:v>119.7</c:v>
                </c:pt>
                <c:pt idx="16">
                  <c:v>59.85</c:v>
                </c:pt>
                <c:pt idx="17">
                  <c:v>7.98</c:v>
                </c:pt>
              </c:numCache>
            </c:numRef>
          </c:val>
        </c:ser>
        <c:ser>
          <c:idx val="2"/>
          <c:order val="2"/>
          <c:tx>
            <c:strRef>
              <c:f>תרשימים!$B$8</c:f>
              <c:strCache>
                <c:ptCount val="1"/>
                <c:pt idx="0">
                  <c:v>פאוור מקינטוש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2.8985507246376812E-2"/>
                  <c:y val="-6.5040650406504074E-3"/>
                </c:manualLayout>
              </c:layout>
              <c:showSerNam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SerName val="1"/>
          </c:dLbls>
          <c:cat>
            <c:numRef>
              <c:f>תרשימים!$H$5:$Y$5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cat>
          <c:val>
            <c:numRef>
              <c:f>תרשימים!$H$9:$Y$9</c:f>
              <c:numCache>
                <c:formatCode>#,##0</c:formatCode>
                <c:ptCount val="18"/>
                <c:pt idx="0">
                  <c:v>12</c:v>
                </c:pt>
                <c:pt idx="1">
                  <c:v>75</c:v>
                </c:pt>
                <c:pt idx="2">
                  <c:v>315</c:v>
                </c:pt>
                <c:pt idx="3">
                  <c:v>756</c:v>
                </c:pt>
                <c:pt idx="4">
                  <c:v>1029</c:v>
                </c:pt>
                <c:pt idx="5">
                  <c:v>1634</c:v>
                </c:pt>
                <c:pt idx="6">
                  <c:v>2115</c:v>
                </c:pt>
                <c:pt idx="7">
                  <c:v>2304</c:v>
                </c:pt>
                <c:pt idx="8">
                  <c:v>2128</c:v>
                </c:pt>
                <c:pt idx="9">
                  <c:v>1959.6</c:v>
                </c:pt>
                <c:pt idx="10">
                  <c:v>1856</c:v>
                </c:pt>
                <c:pt idx="11">
                  <c:v>1661.6000000000001</c:v>
                </c:pt>
                <c:pt idx="12">
                  <c:v>1260</c:v>
                </c:pt>
                <c:pt idx="13">
                  <c:v>1116</c:v>
                </c:pt>
                <c:pt idx="14">
                  <c:v>725.4</c:v>
                </c:pt>
                <c:pt idx="15">
                  <c:v>444.8</c:v>
                </c:pt>
                <c:pt idx="16">
                  <c:v>275.2</c:v>
                </c:pt>
                <c:pt idx="17">
                  <c:v>161</c:v>
                </c:pt>
              </c:numCache>
            </c:numRef>
          </c:val>
        </c:ser>
        <c:ser>
          <c:idx val="3"/>
          <c:order val="3"/>
          <c:tx>
            <c:strRef>
              <c:f>תרשימים!$B$9</c:f>
              <c:strCache>
                <c:ptCount val="1"/>
                <c:pt idx="0">
                  <c:v>אייפוד</c:v>
                </c:pt>
              </c:strCache>
            </c:strRef>
          </c:tx>
          <c:spPr>
            <a:ln w="25400">
              <a:noFill/>
            </a:ln>
          </c:spPr>
          <c:dLbls>
            <c:dLbl>
              <c:idx val="0"/>
              <c:layout>
                <c:manualLayout>
                  <c:x val="0.19754456023486996"/>
                  <c:y val="4.634146981627296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SerName val="1"/>
            </c:dLbl>
            <c:showSerName val="1"/>
          </c:dLbls>
          <c:cat>
            <c:numRef>
              <c:f>תרשימים!$H$5:$Y$5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cat>
          <c:val>
            <c:numRef>
              <c:f>תרשימים!$H$10:$Y$10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144</c:v>
                </c:pt>
                <c:pt idx="8">
                  <c:v>645</c:v>
                </c:pt>
                <c:pt idx="9">
                  <c:v>1176</c:v>
                </c:pt>
                <c:pt idx="10">
                  <c:v>2016</c:v>
                </c:pt>
                <c:pt idx="11">
                  <c:v>2625</c:v>
                </c:pt>
                <c:pt idx="12">
                  <c:v>3211</c:v>
                </c:pt>
                <c:pt idx="13">
                  <c:v>3568</c:v>
                </c:pt>
                <c:pt idx="14">
                  <c:v>3710</c:v>
                </c:pt>
                <c:pt idx="15">
                  <c:v>3887</c:v>
                </c:pt>
                <c:pt idx="16">
                  <c:v>3476</c:v>
                </c:pt>
                <c:pt idx="17">
                  <c:v>2565</c:v>
                </c:pt>
              </c:numCache>
            </c:numRef>
          </c:val>
        </c:ser>
        <c:ser>
          <c:idx val="4"/>
          <c:order val="4"/>
          <c:tx>
            <c:strRef>
              <c:f>תרשימים!$B$10</c:f>
              <c:strCache>
                <c:ptCount val="1"/>
                <c:pt idx="0">
                  <c:v>אייפון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.34579820772788161"/>
                  <c:y val="-0.1359349081364829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showSerName val="1"/>
            </c:dLbl>
            <c:showSerName val="1"/>
          </c:dLbls>
          <c:cat>
            <c:numRef>
              <c:f>תרשימים!$H$5:$Y$5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cat>
          <c:val>
            <c:numRef>
              <c:f>תרשימים!$H$11:$Y$11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80</c:v>
                </c:pt>
                <c:pt idx="14">
                  <c:v>530</c:v>
                </c:pt>
                <c:pt idx="15">
                  <c:v>1287</c:v>
                </c:pt>
                <c:pt idx="16">
                  <c:v>2552</c:v>
                </c:pt>
                <c:pt idx="17">
                  <c:v>3900</c:v>
                </c:pt>
              </c:numCache>
            </c:numRef>
          </c:val>
        </c:ser>
        <c:axId val="56148352"/>
        <c:axId val="56177408"/>
      </c:areaChart>
      <c:barChart>
        <c:barDir val="col"/>
        <c:grouping val="stacked"/>
        <c:ser>
          <c:idx val="5"/>
          <c:order val="5"/>
          <c:tx>
            <c:strRef>
              <c:f>תרשימים!$G$6</c:f>
              <c:strCache>
                <c:ptCount val="1"/>
                <c:pt idx="0">
                  <c:v>קו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chemeClr val="bg1">
                  <a:lumMod val="85000"/>
                </a:schemeClr>
              </a:solidFill>
            </a:ln>
          </c:spPr>
          <c:val>
            <c:numRef>
              <c:f>תרשימים!$H$6:$Y$6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5742.15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00"/>
        <c:overlap val="100"/>
        <c:axId val="56148352"/>
        <c:axId val="56177408"/>
      </c:barChart>
      <c:catAx>
        <c:axId val="56148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e-IL">
                    <a:solidFill>
                      <a:schemeClr val="bg1"/>
                    </a:solidFill>
                  </a:rPr>
                  <a:t>שנה</a:t>
                </a:r>
              </a:p>
            </c:rich>
          </c:tx>
          <c:layout/>
        </c:title>
        <c:numFmt formatCode="General" sourceLinked="1"/>
        <c:tickLblPos val="nextTo"/>
        <c:txPr>
          <a:bodyPr rot="2700000"/>
          <a:lstStyle/>
          <a:p>
            <a:pPr>
              <a:defRPr>
                <a:solidFill>
                  <a:schemeClr val="bg1">
                    <a:lumMod val="85000"/>
                  </a:schemeClr>
                </a:solidFill>
              </a:defRPr>
            </a:pPr>
            <a:endParaRPr lang="en-US"/>
          </a:p>
        </c:txPr>
        <c:crossAx val="56177408"/>
        <c:crosses val="autoZero"/>
        <c:auto val="1"/>
        <c:lblAlgn val="ctr"/>
        <c:lblOffset val="100"/>
      </c:catAx>
      <c:valAx>
        <c:axId val="56177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he-IL">
                    <a:solidFill>
                      <a:schemeClr val="bg1"/>
                    </a:solidFill>
                  </a:rPr>
                  <a:t>מכירות (מיל $)</a:t>
                </a:r>
              </a:p>
            </c:rich>
          </c:tx>
          <c:layout>
            <c:manualLayout>
              <c:xMode val="edge"/>
              <c:yMode val="edge"/>
              <c:x val="2.6915113871635612E-2"/>
              <c:y val="0.36683029255489424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>
                <a:solidFill>
                  <a:schemeClr val="bg1">
                    <a:lumMod val="85000"/>
                  </a:schemeClr>
                </a:solidFill>
              </a:defRPr>
            </a:pPr>
            <a:endParaRPr lang="en-US"/>
          </a:p>
        </c:txPr>
        <c:crossAx val="56148352"/>
        <c:crosses val="autoZero"/>
        <c:crossBetween val="between"/>
      </c:valAx>
      <c:spPr>
        <a:noFill/>
      </c:spPr>
    </c:plotArea>
    <c:plotVisOnly val="1"/>
    <c:dispBlanksAs val="zero"/>
  </c:chart>
  <c:spPr>
    <a:solidFill>
      <a:sysClr val="windowText" lastClr="000000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</xdr:rowOff>
    </xdr:from>
    <xdr:to>
      <xdr:col>5</xdr:col>
      <xdr:colOff>0</xdr:colOff>
      <xdr:row>32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12</xdr:row>
      <xdr:rowOff>0</xdr:rowOff>
    </xdr:from>
    <xdr:to>
      <xdr:col>25</xdr:col>
      <xdr:colOff>0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169334</xdr:colOff>
      <xdr:row>33</xdr:row>
      <xdr:rowOff>31750</xdr:rowOff>
    </xdr:from>
    <xdr:to>
      <xdr:col>4</xdr:col>
      <xdr:colOff>1820334</xdr:colOff>
      <xdr:row>38</xdr:row>
      <xdr:rowOff>148167</xdr:rowOff>
    </xdr:to>
    <xdr:sp macro="" textlink="">
      <xdr:nvSpPr>
        <xdr:cNvPr id="4" name="TextBox 3"/>
        <xdr:cNvSpPr txBox="1"/>
      </xdr:nvSpPr>
      <xdr:spPr>
        <a:xfrm>
          <a:off x="10050060333" y="6392333"/>
          <a:ext cx="7524750" cy="1068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he-IL" sz="1100"/>
            <a:t>תרשים בועות: דינאמי</a:t>
          </a:r>
          <a:r>
            <a:rPr lang="he-IL" sz="1100" baseline="0"/>
            <a:t> ציר </a:t>
          </a:r>
          <a:r>
            <a:rPr lang="en-US" sz="1100" baseline="0"/>
            <a:t>X</a:t>
          </a:r>
          <a:r>
            <a:rPr lang="he-IL" sz="1100" baseline="0"/>
            <a:t> - השקעה במוצר . ציר </a:t>
          </a:r>
          <a:r>
            <a:rPr lang="en-US" sz="1100" baseline="0"/>
            <a:t>Y</a:t>
          </a:r>
          <a:r>
            <a:rPr lang="he-IL" sz="1100" baseline="0"/>
            <a:t> - תרומה (ראה הסבר בגיליון "נתונים מחושבים"). נפח הבועה = מכירות.</a:t>
          </a:r>
        </a:p>
        <a:p>
          <a:pPr algn="r" rtl="1"/>
          <a:r>
            <a:rPr lang="he-IL" sz="1100"/>
            <a:t>כשמזיזים</a:t>
          </a:r>
          <a:r>
            <a:rPr lang="he-IL" sz="1100" baseline="0"/>
            <a:t> את  סרגל הגלילה למעלה, ניתן לראות את השתנות התרומה של המוצר למול המכירות וההקשעה: כל מוצר חדש מתחיל את דרכו  מהאיזור הימני -תחתון של התרשים (השקעה גבוהה, מכירות ותמורה נמוכות), עובר דרך החלק האמצעי-עליון של התרשים (השקעה בינונית, תמורה ומכירות גבוהות) ובמסיים בשלב הדעיכה בחלק השמאלי-תחתון של התרשים (השקעה אפסית, מכירות ותרומה הולכות ודועכות עד להיעלמות המוצר).</a:t>
          </a:r>
          <a:endParaRPr lang="en-US" sz="1100"/>
        </a:p>
      </xdr:txBody>
    </xdr:sp>
    <xdr:clientData/>
  </xdr:twoCellAnchor>
  <xdr:twoCellAnchor>
    <xdr:from>
      <xdr:col>6</xdr:col>
      <xdr:colOff>148167</xdr:colOff>
      <xdr:row>33</xdr:row>
      <xdr:rowOff>31750</xdr:rowOff>
    </xdr:from>
    <xdr:to>
      <xdr:col>24</xdr:col>
      <xdr:colOff>296334</xdr:colOff>
      <xdr:row>38</xdr:row>
      <xdr:rowOff>148167</xdr:rowOff>
    </xdr:to>
    <xdr:sp macro="" textlink="">
      <xdr:nvSpPr>
        <xdr:cNvPr id="5" name="TextBox 4"/>
        <xdr:cNvSpPr txBox="1"/>
      </xdr:nvSpPr>
      <xdr:spPr>
        <a:xfrm>
          <a:off x="10041392583" y="6392333"/>
          <a:ext cx="8191500" cy="1068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he-IL" sz="1100"/>
            <a:t>תרשים שכבות:</a:t>
          </a:r>
          <a:r>
            <a:rPr lang="he-IL" sz="1100" baseline="0"/>
            <a:t> התרשים מצאפשר לראות סקירה של כלל המוצרים ואת מיקומם לאורך מחור חייהם. </a:t>
          </a:r>
        </a:p>
        <a:p>
          <a:pPr algn="r" rtl="1"/>
          <a:r>
            <a:rPr lang="he-IL" sz="1100" baseline="0"/>
            <a:t>גובה כל השכבות = סה"כ מכירות. </a:t>
          </a:r>
        </a:p>
        <a:p>
          <a:pPr algn="r" rtl="1"/>
          <a:r>
            <a:rPr lang="he-IL" sz="1100" baseline="0"/>
            <a:t>עובי כל שכבה מצביע על השלב הנוכחי בחיי המוצר - כל מוצר מתחיל כשכבה דקה אשר הולכת ומתעבה, עד שהמוצר מגיע לשיאו. לאחר מכן, מתחילה דעיכה, המשתקפת בעובי הולך ויורד לאורך זמן, עד  להיעלמות המוצר.</a:t>
          </a:r>
        </a:p>
        <a:p>
          <a:pPr algn="r" rtl="1"/>
          <a:r>
            <a:rPr lang="he-IL" sz="1100" baseline="0"/>
            <a:t>הפס האנכי מסמן את התקופה הנבחרת ואת מצב תמהיל המוצרים בתקופה זו.</a:t>
          </a:r>
          <a:endParaRPr lang="en-US" sz="1100"/>
        </a:p>
      </xdr:txBody>
    </xdr:sp>
    <xdr:clientData/>
  </xdr:twoCellAnchor>
  <xdr:twoCellAnchor editAs="oneCell">
    <xdr:from>
      <xdr:col>23</xdr:col>
      <xdr:colOff>0</xdr:colOff>
      <xdr:row>0</xdr:row>
      <xdr:rowOff>0</xdr:rowOff>
    </xdr:from>
    <xdr:to>
      <xdr:col>24</xdr:col>
      <xdr:colOff>401108</xdr:colOff>
      <xdr:row>2</xdr:row>
      <xdr:rowOff>432858</xdr:rowOff>
    </xdr:to>
    <xdr:pic>
      <xdr:nvPicPr>
        <xdr:cNvPr id="6" name="Picture 5" descr="qrcode-facebook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41287809" y="0"/>
          <a:ext cx="813858" cy="813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2</xdr:row>
      <xdr:rowOff>19050</xdr:rowOff>
    </xdr:from>
    <xdr:to>
      <xdr:col>20</xdr:col>
      <xdr:colOff>552450</xdr:colOff>
      <xdr:row>23</xdr:row>
      <xdr:rowOff>161925</xdr:rowOff>
    </xdr:to>
    <xdr:sp macro="" textlink="">
      <xdr:nvSpPr>
        <xdr:cNvPr id="3" name="TextBox 2"/>
        <xdr:cNvSpPr txBox="1"/>
      </xdr:nvSpPr>
      <xdr:spPr>
        <a:xfrm>
          <a:off x="9974332350" y="971550"/>
          <a:ext cx="6419850" cy="4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he-IL" sz="1100"/>
            <a:t>נתונים:</a:t>
          </a:r>
        </a:p>
        <a:p>
          <a:pPr algn="r" rtl="1"/>
          <a:endParaRPr lang="he-IL" sz="1100"/>
        </a:p>
        <a:p>
          <a:pPr algn="r" rtl="1"/>
          <a:r>
            <a:rPr lang="he-IL" sz="1100" u="sng"/>
            <a:t>נתונים כלליים</a:t>
          </a:r>
          <a:r>
            <a:rPr lang="he-IL" sz="1100"/>
            <a:t>:</a:t>
          </a:r>
        </a:p>
        <a:p>
          <a:pPr algn="r" rtl="1"/>
          <a:r>
            <a:rPr lang="he-IL" sz="1100" b="1"/>
            <a:t>שנה</a:t>
          </a:r>
          <a:r>
            <a:rPr lang="he-IL" sz="1100"/>
            <a:t>,</a:t>
          </a:r>
          <a:r>
            <a:rPr lang="he-IL" sz="1100" baseline="0"/>
            <a:t> </a:t>
          </a:r>
          <a:r>
            <a:rPr lang="he-IL" sz="1100" b="1" baseline="0"/>
            <a:t>שם מוצר</a:t>
          </a:r>
        </a:p>
        <a:p>
          <a:pPr algn="r" rtl="1"/>
          <a:endParaRPr lang="he-IL" sz="1100"/>
        </a:p>
        <a:p>
          <a:pPr algn="r" rtl="1"/>
          <a:r>
            <a:rPr lang="he-IL" sz="1100" u="sng"/>
            <a:t>נתוני</a:t>
          </a:r>
          <a:r>
            <a:rPr lang="he-IL" sz="1100" u="sng" baseline="0"/>
            <a:t> גלם בסיסיים פר מוצר:</a:t>
          </a:r>
        </a:p>
        <a:p>
          <a:pPr algn="r" rtl="1"/>
          <a:r>
            <a:rPr lang="he-IL" sz="1100" b="1" baseline="0"/>
            <a:t>עלות ממוצעת ליחידה</a:t>
          </a:r>
          <a:r>
            <a:rPr lang="he-IL" sz="1100" baseline="0"/>
            <a:t> - עלות סטנדרטית של יח' אחת. נתון ממוצע לכל השנה.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 baseline="0"/>
            <a:t>מחיר מכירה ממוצע</a:t>
          </a:r>
          <a:r>
            <a:rPr lang="he-IL" sz="1100" baseline="0"/>
            <a:t> - מחיר מכירה של יח' אחת. </a:t>
          </a:r>
          <a:r>
            <a:rPr lang="he-I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נתון ממוצע לכל השנה.</a:t>
          </a:r>
          <a:endParaRPr lang="en-US"/>
        </a:p>
        <a:p>
          <a:pPr algn="r" rtl="1"/>
          <a:r>
            <a:rPr lang="he-IL" sz="1100" b="1"/>
            <a:t>כמות</a:t>
          </a:r>
          <a:r>
            <a:rPr lang="he-IL" sz="1100"/>
            <a:t> - כמות היח' שנמכרו.</a:t>
          </a:r>
        </a:p>
        <a:p>
          <a:pPr algn="r" rtl="1"/>
          <a:r>
            <a:rPr lang="he-IL" sz="1100" b="1"/>
            <a:t>הוצאות</a:t>
          </a:r>
          <a:r>
            <a:rPr lang="he-IL" sz="1100" b="1" baseline="0"/>
            <a:t> (השקעה במוצר)</a:t>
          </a:r>
          <a:r>
            <a:rPr lang="he-IL" sz="1100" baseline="0"/>
            <a:t> - כלל הוצאות השיווק והמכירה שהושקעו במוצר. ככל שהמוצר נמצא בשלב מוקדם יותר של מחזור החיים, ההשקעה בו רבה יותר. לקראת סוף מחזור החיים, ההשקעה במוצר נפסקת.</a:t>
          </a:r>
        </a:p>
        <a:p>
          <a:pPr algn="r" rtl="1"/>
          <a:endParaRPr lang="he-IL" sz="1100" baseline="0"/>
        </a:p>
        <a:p>
          <a:pPr algn="r" rtl="1"/>
          <a:r>
            <a:rPr lang="he-IL" sz="1100" b="0" u="sng" baseline="0"/>
            <a:t>שדות מחושבים</a:t>
          </a:r>
          <a:r>
            <a:rPr lang="he-IL" sz="1100" b="0" u="none" baseline="0"/>
            <a:t>:</a:t>
          </a:r>
          <a:endParaRPr lang="he-IL" sz="1100" b="0" u="sng" baseline="0"/>
        </a:p>
        <a:p>
          <a:pPr algn="r" rtl="1"/>
          <a:r>
            <a:rPr lang="he-IL" sz="1100" b="1" baseline="0"/>
            <a:t>מכירות</a:t>
          </a:r>
          <a:r>
            <a:rPr lang="he-IL" sz="1100" baseline="0"/>
            <a:t> = כמות * מחיר מכירה ממוצע</a:t>
          </a:r>
        </a:p>
        <a:p>
          <a:pPr algn="r" rtl="1"/>
          <a:r>
            <a:rPr lang="he-IL" sz="1100" b="1" baseline="0"/>
            <a:t>עלות המכר</a:t>
          </a:r>
          <a:r>
            <a:rPr lang="he-IL" sz="1100" baseline="0"/>
            <a:t> = כמות * עלות ממוצעת ליחידה</a:t>
          </a:r>
        </a:p>
        <a:p>
          <a:pPr algn="r" rtl="1"/>
          <a:r>
            <a:rPr lang="he-IL" sz="1100" b="1" baseline="0"/>
            <a:t>רווח גולמי</a:t>
          </a:r>
          <a:r>
            <a:rPr lang="he-IL" sz="1100" baseline="0"/>
            <a:t> = מכירות פחות עלות המכר</a:t>
          </a:r>
        </a:p>
        <a:p>
          <a:pPr algn="r" rtl="1"/>
          <a:r>
            <a:rPr lang="he-IL" sz="1100" b="1" baseline="0"/>
            <a:t>תרומה</a:t>
          </a:r>
          <a:r>
            <a:rPr lang="he-IL" sz="1100" baseline="0"/>
            <a:t> = רווח גולמי פחות הוצאות (השקעה במוצר)</a:t>
          </a:r>
        </a:p>
        <a:p>
          <a:pPr algn="r" rtl="1"/>
          <a:endParaRPr lang="he-IL" sz="1100" baseline="0"/>
        </a:p>
        <a:p>
          <a:pPr algn="r" rtl="1"/>
          <a:endParaRPr lang="he-IL" sz="1100" baseline="0"/>
        </a:p>
        <a:p>
          <a:pPr algn="r" rtl="1"/>
          <a:endParaRPr lang="he-IL" sz="1100"/>
        </a:p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AnonymousAnalysts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0"/>
  <sheetViews>
    <sheetView showGridLines="0" rightToLeft="1" tabSelected="1" zoomScale="90" zoomScaleNormal="90" workbookViewId="0"/>
  </sheetViews>
  <sheetFormatPr defaultRowHeight="15"/>
  <cols>
    <col min="1" max="1" width="2.85546875" style="9" customWidth="1"/>
    <col min="2" max="5" width="29.28515625" customWidth="1"/>
    <col min="6" max="6" width="2.85546875" style="9" customWidth="1"/>
    <col min="7" max="7" width="15.42578125" customWidth="1"/>
    <col min="8" max="25" width="6.140625" customWidth="1"/>
    <col min="26" max="26" width="2.85546875" style="9" customWidth="1"/>
  </cols>
  <sheetData>
    <row r="1" spans="2:25" ht="15" customHeight="1">
      <c r="B1" s="18"/>
      <c r="C1" s="18"/>
      <c r="D1" s="18"/>
      <c r="E1" s="18"/>
      <c r="G1" s="20"/>
      <c r="H1" s="20"/>
      <c r="I1" s="20"/>
      <c r="J1" s="20"/>
      <c r="K1" s="20"/>
      <c r="L1" s="20"/>
      <c r="M1" s="20"/>
      <c r="N1" s="20"/>
      <c r="O1" s="23" t="s">
        <v>24</v>
      </c>
      <c r="P1" s="23"/>
      <c r="Q1" s="23"/>
      <c r="R1" s="23"/>
      <c r="S1" s="23"/>
      <c r="T1" s="23"/>
      <c r="U1" s="23"/>
      <c r="V1" s="23"/>
      <c r="W1" s="23"/>
      <c r="X1" s="19"/>
      <c r="Y1" s="19"/>
    </row>
    <row r="2" spans="2:25" ht="15" customHeight="1">
      <c r="B2" s="16" t="s">
        <v>1</v>
      </c>
      <c r="C2" s="17">
        <f>2011-E2</f>
        <v>2009</v>
      </c>
      <c r="D2" s="15" t="s">
        <v>10</v>
      </c>
      <c r="E2" s="14">
        <v>2</v>
      </c>
      <c r="G2" s="21" t="s">
        <v>23</v>
      </c>
      <c r="H2" s="20"/>
      <c r="I2" s="20"/>
      <c r="J2" s="20"/>
      <c r="K2" s="20"/>
      <c r="L2" s="20"/>
      <c r="M2" s="20"/>
      <c r="N2" s="20"/>
      <c r="O2" s="23"/>
      <c r="P2" s="23"/>
      <c r="Q2" s="23"/>
      <c r="R2" s="23"/>
      <c r="S2" s="23"/>
      <c r="T2" s="23"/>
      <c r="U2" s="23"/>
      <c r="V2" s="23"/>
      <c r="W2" s="23"/>
      <c r="X2" s="19"/>
      <c r="Y2" s="19"/>
    </row>
    <row r="3" spans="2:25" ht="35.25" customHeight="1">
      <c r="B3" s="12" t="s">
        <v>17</v>
      </c>
      <c r="C3" s="14" t="str">
        <f>"תרומה מול השקעה - "&amp;C2</f>
        <v>תרומה מול השקעה - 2009</v>
      </c>
      <c r="D3" s="13"/>
      <c r="E3" s="22" t="s">
        <v>19</v>
      </c>
      <c r="G3" s="20"/>
      <c r="H3" s="20"/>
      <c r="I3" s="20"/>
      <c r="J3" s="20"/>
      <c r="K3" s="20"/>
      <c r="L3" s="20"/>
      <c r="M3" s="20"/>
      <c r="N3" s="20"/>
      <c r="O3" s="23"/>
      <c r="P3" s="23"/>
      <c r="Q3" s="23"/>
      <c r="R3" s="23"/>
      <c r="S3" s="23"/>
      <c r="T3" s="23"/>
      <c r="U3" s="23"/>
      <c r="V3" s="23"/>
      <c r="W3" s="23"/>
      <c r="X3" s="19"/>
      <c r="Y3" s="19"/>
    </row>
    <row r="4" spans="2:25" ht="21">
      <c r="B4" s="11" t="s">
        <v>21</v>
      </c>
      <c r="C4" s="10"/>
      <c r="D4" s="10"/>
      <c r="E4" s="10"/>
      <c r="G4" s="11" t="s">
        <v>22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2:25">
      <c r="B5" s="2" t="s">
        <v>0</v>
      </c>
      <c r="C5" s="2" t="s">
        <v>4</v>
      </c>
      <c r="D5" s="2" t="s">
        <v>9</v>
      </c>
      <c r="E5" s="2" t="s">
        <v>8</v>
      </c>
      <c r="G5" s="2" t="s">
        <v>1</v>
      </c>
      <c r="H5">
        <v>1994</v>
      </c>
      <c r="I5">
        <v>1995</v>
      </c>
      <c r="J5">
        <v>1996</v>
      </c>
      <c r="K5">
        <v>1997</v>
      </c>
      <c r="L5">
        <v>1998</v>
      </c>
      <c r="M5">
        <v>1999</v>
      </c>
      <c r="N5">
        <v>2000</v>
      </c>
      <c r="O5">
        <v>2001</v>
      </c>
      <c r="P5">
        <v>2002</v>
      </c>
      <c r="Q5">
        <v>2003</v>
      </c>
      <c r="R5">
        <v>2004</v>
      </c>
      <c r="S5">
        <v>2005</v>
      </c>
      <c r="T5">
        <v>2006</v>
      </c>
      <c r="U5">
        <v>2007</v>
      </c>
      <c r="V5">
        <v>2008</v>
      </c>
      <c r="W5">
        <v>2009</v>
      </c>
      <c r="X5">
        <v>2010</v>
      </c>
      <c r="Y5">
        <v>2011</v>
      </c>
    </row>
    <row r="6" spans="2:25">
      <c r="B6" s="1" t="s">
        <v>14</v>
      </c>
      <c r="C6" s="4">
        <f>SUMPRODUCT(($B6='נתונים וחישובים'!$A$2:$A$123)*($C$2='נתונים וחישובים'!$B$2:$B$123)*'נתונים וחישובים'!$G$2:$G$123)</f>
        <v>3.65</v>
      </c>
      <c r="D6" s="4">
        <f>SUMPRODUCT(($B6='נתונים וחישובים'!$A$2:$A$123)*($C$2='נתונים וחישובים'!$B$2:$B$123)*'נתונים וחישובים'!$F$2:$F$123)</f>
        <v>0</v>
      </c>
      <c r="E6" s="4">
        <f>SUMPRODUCT(($B6='נתונים וחישובים'!$A$2:$A$123)*($C$2='נתונים וחישובים'!$B$2:$B$123)*'נתונים וחישובים'!$J$2:$J$123)</f>
        <v>1.35</v>
      </c>
      <c r="G6" t="s">
        <v>20</v>
      </c>
      <c r="H6" s="3" t="str">
        <f>IF(H$5=$C$2,SUM(H7:H11),"")</f>
        <v/>
      </c>
      <c r="I6" s="3" t="str">
        <f t="shared" ref="I6:Y6" si="0">IF(I$5=$C$2,SUM(I7:I11),"")</f>
        <v/>
      </c>
      <c r="J6" s="3" t="str">
        <f t="shared" si="0"/>
        <v/>
      </c>
      <c r="K6" s="3" t="str">
        <f t="shared" si="0"/>
        <v/>
      </c>
      <c r="L6" s="3" t="str">
        <f t="shared" si="0"/>
        <v/>
      </c>
      <c r="M6" s="3" t="str">
        <f t="shared" si="0"/>
        <v/>
      </c>
      <c r="N6" s="3" t="str">
        <f t="shared" si="0"/>
        <v/>
      </c>
      <c r="O6" s="3" t="str">
        <f t="shared" si="0"/>
        <v/>
      </c>
      <c r="P6" s="3" t="str">
        <f t="shared" si="0"/>
        <v/>
      </c>
      <c r="Q6" s="3" t="str">
        <f t="shared" si="0"/>
        <v/>
      </c>
      <c r="R6" s="3" t="str">
        <f t="shared" si="0"/>
        <v/>
      </c>
      <c r="S6" s="3" t="str">
        <f t="shared" si="0"/>
        <v/>
      </c>
      <c r="T6" s="3" t="str">
        <f t="shared" si="0"/>
        <v/>
      </c>
      <c r="U6" s="3" t="str">
        <f t="shared" si="0"/>
        <v/>
      </c>
      <c r="V6" s="3" t="str">
        <f t="shared" si="0"/>
        <v/>
      </c>
      <c r="W6" s="3">
        <f t="shared" si="0"/>
        <v>5742.15</v>
      </c>
      <c r="X6" s="3" t="str">
        <f t="shared" si="0"/>
        <v/>
      </c>
      <c r="Y6" s="3" t="str">
        <f t="shared" si="0"/>
        <v/>
      </c>
    </row>
    <row r="7" spans="2:25">
      <c r="B7" s="1" t="s">
        <v>13</v>
      </c>
      <c r="C7" s="4">
        <f>SUMPRODUCT(($B7='נתונים וחישובים'!$A$2:$A$123)*($C$2='נתונים וחישובים'!$B$2:$B$123)*'נתונים וחישובים'!$G$2:$G$123)</f>
        <v>119.7</v>
      </c>
      <c r="D7" s="4">
        <f>SUMPRODUCT(($B7='נתונים וחישובים'!$A$2:$A$123)*($C$2='נתונים וחישובים'!$B$2:$B$123)*'נתונים וחישובים'!$F$2:$F$123)</f>
        <v>0</v>
      </c>
      <c r="E7" s="4">
        <f>SUMPRODUCT(($B7='נתונים וחישובים'!$A$2:$A$123)*($C$2='נתונים וחישובים'!$B$2:$B$123)*'נתונים וחישובים'!$J$2:$J$123)</f>
        <v>58.20000000000001</v>
      </c>
      <c r="G7" t="str">
        <f>B6</f>
        <v>מקינטוש II</v>
      </c>
      <c r="H7" s="4">
        <f>SUMPRODUCT(($B6='נתונים וחישובים'!$A$2:$A$123)*(H$5='נתונים וחישובים'!$B$2:$B$123)*'נתונים וחישובים'!$G$2:$G$123)</f>
        <v>2035.2</v>
      </c>
      <c r="I7" s="4">
        <f>SUMPRODUCT(($B6='נתונים וחישובים'!$A$2:$A$123)*(I$5='נתונים וחישובים'!$B$2:$B$123)*'נתונים וחישובים'!$G$2:$G$123)</f>
        <v>1661.6000000000001</v>
      </c>
      <c r="J7" s="4">
        <f>SUMPRODUCT(($B6='נתונים וחישובים'!$A$2:$A$123)*(J$5='נתונים וחישובים'!$B$2:$B$123)*'נתונים וחישובים'!$G$2:$G$123)</f>
        <v>1260</v>
      </c>
      <c r="K7" s="4">
        <f>SUMPRODUCT(($B6='נתונים וחישובים'!$A$2:$A$123)*(K$5='נתונים וחישובים'!$B$2:$B$123)*'נתונים וחישובים'!$G$2:$G$123)</f>
        <v>1116</v>
      </c>
      <c r="L7" s="4">
        <f>SUMPRODUCT(($B6='נתונים וחישובים'!$A$2:$A$123)*(L$5='נתונים וחישובים'!$B$2:$B$123)*'נתונים וחישובים'!$G$2:$G$123)</f>
        <v>725.4</v>
      </c>
      <c r="M7" s="4">
        <f>SUMPRODUCT(($B6='נתונים וחישובים'!$A$2:$A$123)*(M$5='נתונים וחישובים'!$B$2:$B$123)*'נתונים וחישובים'!$G$2:$G$123)</f>
        <v>444.8</v>
      </c>
      <c r="N7" s="4">
        <f>SUMPRODUCT(($B6='נתונים וחישובים'!$A$2:$A$123)*(N$5='נתונים וחישובים'!$B$2:$B$123)*'נתונים וחישובים'!$G$2:$G$123)</f>
        <v>275.2</v>
      </c>
      <c r="O7" s="4">
        <f>SUMPRODUCT(($B6='נתונים וחישובים'!$A$2:$A$123)*(O$5='נתונים וחישובים'!$B$2:$B$123)*'נתונים וחישובים'!$G$2:$G$123)</f>
        <v>161</v>
      </c>
      <c r="P7" s="4">
        <f>SUMPRODUCT(($B6='נתונים וחישובים'!$A$2:$A$123)*(P$5='נתונים וחישובים'!$B$2:$B$123)*'נתונים וחישובים'!$G$2:$G$123)</f>
        <v>140</v>
      </c>
      <c r="Q7" s="4">
        <f>SUMPRODUCT(($B6='נתונים וחישובים'!$A$2:$A$123)*(Q$5='נתונים וחישובים'!$B$2:$B$123)*'נתונים וחישובים'!$G$2:$G$123)</f>
        <v>126</v>
      </c>
      <c r="R7" s="4">
        <f>SUMPRODUCT(($B6='נתונים וחישובים'!$A$2:$A$123)*(R$5='נתונים וחישובים'!$B$2:$B$123)*'נתונים וחישובים'!$G$2:$G$123)</f>
        <v>127.68</v>
      </c>
      <c r="S7" s="4">
        <f>SUMPRODUCT(($B6='נתונים וחישובים'!$A$2:$A$123)*(S$5='נתונים וחישובים'!$B$2:$B$123)*'נתונים וחישובים'!$G$2:$G$123)</f>
        <v>119.7</v>
      </c>
      <c r="T7" s="4">
        <f>SUMPRODUCT(($B6='נתונים וחישובים'!$A$2:$A$123)*(T$5='נתונים וחישובים'!$B$2:$B$123)*'נתונים וחישובים'!$G$2:$G$123)</f>
        <v>59.85</v>
      </c>
      <c r="U7" s="4">
        <f>SUMPRODUCT(($B6='נתונים וחישובים'!$A$2:$A$123)*(U$5='נתונים וחישובים'!$B$2:$B$123)*'נתונים וחישובים'!$G$2:$G$123)</f>
        <v>7.98</v>
      </c>
      <c r="V7" s="4">
        <f>SUMPRODUCT(($B6='נתונים וחישובים'!$A$2:$A$123)*(V$5='נתונים וחישובים'!$B$2:$B$123)*'נתונים וחישובים'!$G$2:$G$123)</f>
        <v>7.3</v>
      </c>
      <c r="W7" s="4">
        <f>SUMPRODUCT(($B6='נתונים וחישובים'!$A$2:$A$123)*(W$5='נתונים וחישובים'!$B$2:$B$123)*'נתונים וחישובים'!$G$2:$G$123)</f>
        <v>3.65</v>
      </c>
      <c r="X7" s="4">
        <f>SUMPRODUCT(($B6='נתונים וחישובים'!$A$2:$A$123)*(X$5='נתונים וחישובים'!$B$2:$B$123)*'נתונים וחישובים'!$G$2:$G$123)</f>
        <v>2.99</v>
      </c>
      <c r="Y7" s="4">
        <f>SUMPRODUCT(($B6='נתונים וחישובים'!$A$2:$A$123)*(Y$5='נתונים וחישובים'!$B$2:$B$123)*'נתונים וחישובים'!$G$2:$G$123)</f>
        <v>0</v>
      </c>
    </row>
    <row r="8" spans="2:25">
      <c r="B8" s="1" t="s">
        <v>12</v>
      </c>
      <c r="C8" s="4">
        <f>SUMPRODUCT(($B8='נתונים וחישובים'!$A$2:$A$123)*($C$2='נתונים וחישובים'!$B$2:$B$123)*'נתונים וחישובים'!$G$2:$G$123)</f>
        <v>444.8</v>
      </c>
      <c r="D8" s="4">
        <f>SUMPRODUCT(($B8='נתונים וחישובים'!$A$2:$A$123)*($C$2='נתונים וחישובים'!$B$2:$B$123)*'נתונים וחישובים'!$F$2:$F$123)</f>
        <v>0</v>
      </c>
      <c r="E8" s="4">
        <f>SUMPRODUCT(($B8='נתונים וחישובים'!$A$2:$A$123)*($C$2='נתונים וחישובים'!$B$2:$B$123)*'נתונים וחישובים'!$J$2:$J$123)</f>
        <v>261.32</v>
      </c>
      <c r="G8" t="str">
        <f>B7</f>
        <v>פאוור בוק</v>
      </c>
      <c r="H8" s="4">
        <f>SUMPRODUCT(($B7='נתונים וחישובים'!$A$2:$A$123)*(H$5='נתונים וחישובים'!$B$2:$B$123)*'נתונים וחישובים'!$G$2:$G$123)</f>
        <v>1425</v>
      </c>
      <c r="I8" s="4">
        <f>SUMPRODUCT(($B7='נתונים וחישובים'!$A$2:$A$123)*(I$5='נתונים וחישובים'!$B$2:$B$123)*'נתונים וחישובים'!$G$2:$G$123)</f>
        <v>1860</v>
      </c>
      <c r="J8" s="4">
        <f>SUMPRODUCT(($B7='נתונים וחישובים'!$A$2:$A$123)*(J$5='נתונים וחישובים'!$B$2:$B$123)*'נתונים וחישובים'!$G$2:$G$123)</f>
        <v>1881</v>
      </c>
      <c r="K8" s="4">
        <f>SUMPRODUCT(($B7='נתונים וחישובים'!$A$2:$A$123)*(K$5='נתונים וחישובים'!$B$2:$B$123)*'נתונים וחישובים'!$G$2:$G$123)</f>
        <v>1897.2</v>
      </c>
      <c r="L8" s="4">
        <f>SUMPRODUCT(($B7='נתונים וחישובים'!$A$2:$A$123)*(L$5='נתונים וחישובים'!$B$2:$B$123)*'נתונים וחישובים'!$G$2:$G$123)</f>
        <v>1924.8</v>
      </c>
      <c r="M8" s="4">
        <f>SUMPRODUCT(($B7='נתונים וחישובים'!$A$2:$A$123)*(M$5='נתונים וחישובים'!$B$2:$B$123)*'נתונים וחישובים'!$G$2:$G$123)</f>
        <v>1426</v>
      </c>
      <c r="N8" s="4">
        <f>SUMPRODUCT(($B7='נתונים וחישובים'!$A$2:$A$123)*(N$5='נתונים וחישובים'!$B$2:$B$123)*'נתונים וחישובים'!$G$2:$G$123)</f>
        <v>1140</v>
      </c>
      <c r="O8" s="4">
        <f>SUMPRODUCT(($B7='נתונים וחישובים'!$A$2:$A$123)*(O$5='נתונים וחישובים'!$B$2:$B$123)*'נתונים וחישובים'!$G$2:$G$123)</f>
        <v>1019.9</v>
      </c>
      <c r="P8" s="4">
        <f>SUMPRODUCT(($B7='נתונים וחישובים'!$A$2:$A$123)*(P$5='נתונים וחישובים'!$B$2:$B$123)*'נתונים וחישובים'!$G$2:$G$123)</f>
        <v>830.80000000000007</v>
      </c>
      <c r="Q8" s="4">
        <f>SUMPRODUCT(($B7='נתונים וחישובים'!$A$2:$A$123)*(Q$5='נתונים וחישובים'!$B$2:$B$123)*'נתונים וחישובים'!$G$2:$G$123)</f>
        <v>627.20000000000005</v>
      </c>
      <c r="R8" s="4">
        <f>SUMPRODUCT(($B7='נתונים וחישובים'!$A$2:$A$123)*(R$5='נתונים וחישובים'!$B$2:$B$123)*'נתונים וחישובים'!$G$2:$G$123)</f>
        <v>352</v>
      </c>
      <c r="S8" s="4">
        <f>SUMPRODUCT(($B7='נתונים וחישובים'!$A$2:$A$123)*(S$5='נתונים וחישובים'!$B$2:$B$123)*'נתונים וחישובים'!$G$2:$G$123)</f>
        <v>301</v>
      </c>
      <c r="T8" s="4">
        <f>SUMPRODUCT(($B7='נתונים וחישובים'!$A$2:$A$123)*(T$5='נתונים וחישובים'!$B$2:$B$123)*'נתונים וחישובים'!$G$2:$G$123)</f>
        <v>227.5</v>
      </c>
      <c r="U8" s="4">
        <f>SUMPRODUCT(($B7='נתונים וחישובים'!$A$2:$A$123)*(U$5='נתונים וחישובים'!$B$2:$B$123)*'נתונים וחישובים'!$G$2:$G$123)</f>
        <v>147</v>
      </c>
      <c r="V8" s="4">
        <f>SUMPRODUCT(($B7='נתונים וחישובים'!$A$2:$A$123)*(V$5='נתונים וחישובים'!$B$2:$B$123)*'נתונים וחישובים'!$G$2:$G$123)</f>
        <v>127.68</v>
      </c>
      <c r="W8" s="4">
        <f>SUMPRODUCT(($B7='נתונים וחישובים'!$A$2:$A$123)*(W$5='נתונים וחישובים'!$B$2:$B$123)*'נתונים וחישובים'!$G$2:$G$123)</f>
        <v>119.7</v>
      </c>
      <c r="X8" s="4">
        <f>SUMPRODUCT(($B7='נתונים וחישובים'!$A$2:$A$123)*(X$5='נתונים וחישובים'!$B$2:$B$123)*'נתונים וחישובים'!$G$2:$G$123)</f>
        <v>59.85</v>
      </c>
      <c r="Y8" s="4">
        <f>SUMPRODUCT(($B7='נתונים וחישובים'!$A$2:$A$123)*(Y$5='נתונים וחישובים'!$B$2:$B$123)*'נתונים וחישובים'!$G$2:$G$123)</f>
        <v>7.98</v>
      </c>
    </row>
    <row r="9" spans="2:25">
      <c r="B9" s="1" t="s">
        <v>15</v>
      </c>
      <c r="C9" s="4">
        <f>SUMPRODUCT(($B9='נתונים וחישובים'!$A$2:$A$123)*($C$2='נתונים וחישובים'!$B$2:$B$123)*'נתונים וחישובים'!$G$2:$G$123)</f>
        <v>3887</v>
      </c>
      <c r="D9" s="4">
        <f>SUMPRODUCT(($B9='נתונים וחישובים'!$A$2:$A$123)*($C$2='נתונים וחישובים'!$B$2:$B$123)*'נתונים וחישובים'!$F$2:$F$123)</f>
        <v>39</v>
      </c>
      <c r="E9" s="4">
        <f>SUMPRODUCT(($B9='נתונים וחישובים'!$A$2:$A$123)*($C$2='נתונים וחישובים'!$B$2:$B$123)*'נתונים וחישובים'!$J$2:$J$123)</f>
        <v>2771.6</v>
      </c>
      <c r="G9" t="str">
        <f>B8</f>
        <v>פאוור מקינטוש</v>
      </c>
      <c r="H9" s="4">
        <f>SUMPRODUCT(($B8='נתונים וחישובים'!$A$2:$A$123)*(H$5='נתונים וחישובים'!$B$2:$B$123)*'נתונים וחישובים'!$G$2:$G$123)</f>
        <v>12</v>
      </c>
      <c r="I9" s="4">
        <f>SUMPRODUCT(($B8='נתונים וחישובים'!$A$2:$A$123)*(I$5='נתונים וחישובים'!$B$2:$B$123)*'נתונים וחישובים'!$G$2:$G$123)</f>
        <v>75</v>
      </c>
      <c r="J9" s="4">
        <f>SUMPRODUCT(($B8='נתונים וחישובים'!$A$2:$A$123)*(J$5='נתונים וחישובים'!$B$2:$B$123)*'נתונים וחישובים'!$G$2:$G$123)</f>
        <v>315</v>
      </c>
      <c r="K9" s="4">
        <f>SUMPRODUCT(($B8='נתונים וחישובים'!$A$2:$A$123)*(K$5='נתונים וחישובים'!$B$2:$B$123)*'נתונים וחישובים'!$G$2:$G$123)</f>
        <v>756</v>
      </c>
      <c r="L9" s="4">
        <f>SUMPRODUCT(($B8='נתונים וחישובים'!$A$2:$A$123)*(L$5='נתונים וחישובים'!$B$2:$B$123)*'נתונים וחישובים'!$G$2:$G$123)</f>
        <v>1029</v>
      </c>
      <c r="M9" s="4">
        <f>SUMPRODUCT(($B8='נתונים וחישובים'!$A$2:$A$123)*(M$5='נתונים וחישובים'!$B$2:$B$123)*'נתונים וחישובים'!$G$2:$G$123)</f>
        <v>1634</v>
      </c>
      <c r="N9" s="4">
        <f>SUMPRODUCT(($B8='נתונים וחישובים'!$A$2:$A$123)*(N$5='נתונים וחישובים'!$B$2:$B$123)*'נתונים וחישובים'!$G$2:$G$123)</f>
        <v>2115</v>
      </c>
      <c r="O9" s="4">
        <f>SUMPRODUCT(($B8='נתונים וחישובים'!$A$2:$A$123)*(O$5='נתונים וחישובים'!$B$2:$B$123)*'נתונים וחישובים'!$G$2:$G$123)</f>
        <v>2304</v>
      </c>
      <c r="P9" s="4">
        <f>SUMPRODUCT(($B8='נתונים וחישובים'!$A$2:$A$123)*(P$5='נתונים וחישובים'!$B$2:$B$123)*'נתונים וחישובים'!$G$2:$G$123)</f>
        <v>2128</v>
      </c>
      <c r="Q9" s="4">
        <f>SUMPRODUCT(($B8='נתונים וחישובים'!$A$2:$A$123)*(Q$5='נתונים וחישובים'!$B$2:$B$123)*'נתונים וחישובים'!$G$2:$G$123)</f>
        <v>1959.6</v>
      </c>
      <c r="R9" s="4">
        <f>SUMPRODUCT(($B8='נתונים וחישובים'!$A$2:$A$123)*(R$5='נתונים וחישובים'!$B$2:$B$123)*'נתונים וחישובים'!$G$2:$G$123)</f>
        <v>1856</v>
      </c>
      <c r="S9" s="4">
        <f>SUMPRODUCT(($B8='נתונים וחישובים'!$A$2:$A$123)*(S$5='נתונים וחישובים'!$B$2:$B$123)*'נתונים וחישובים'!$G$2:$G$123)</f>
        <v>1661.6000000000001</v>
      </c>
      <c r="T9" s="4">
        <f>SUMPRODUCT(($B8='נתונים וחישובים'!$A$2:$A$123)*(T$5='נתונים וחישובים'!$B$2:$B$123)*'נתונים וחישובים'!$G$2:$G$123)</f>
        <v>1260</v>
      </c>
      <c r="U9" s="4">
        <f>SUMPRODUCT(($B8='נתונים וחישובים'!$A$2:$A$123)*(U$5='נתונים וחישובים'!$B$2:$B$123)*'נתונים וחישובים'!$G$2:$G$123)</f>
        <v>1116</v>
      </c>
      <c r="V9" s="4">
        <f>SUMPRODUCT(($B8='נתונים וחישובים'!$A$2:$A$123)*(V$5='נתונים וחישובים'!$B$2:$B$123)*'נתונים וחישובים'!$G$2:$G$123)</f>
        <v>725.4</v>
      </c>
      <c r="W9" s="4">
        <f>SUMPRODUCT(($B8='נתונים וחישובים'!$A$2:$A$123)*(W$5='נתונים וחישובים'!$B$2:$B$123)*'נתונים וחישובים'!$G$2:$G$123)</f>
        <v>444.8</v>
      </c>
      <c r="X9" s="4">
        <f>SUMPRODUCT(($B8='נתונים וחישובים'!$A$2:$A$123)*(X$5='נתונים וחישובים'!$B$2:$B$123)*'נתונים וחישובים'!$G$2:$G$123)</f>
        <v>275.2</v>
      </c>
      <c r="Y9" s="4">
        <f>SUMPRODUCT(($B8='נתונים וחישובים'!$A$2:$A$123)*(Y$5='נתונים וחישובים'!$B$2:$B$123)*'נתונים וחישובים'!$G$2:$G$123)</f>
        <v>161</v>
      </c>
    </row>
    <row r="10" spans="2:25">
      <c r="B10" s="1" t="s">
        <v>16</v>
      </c>
      <c r="C10" s="4">
        <f>SUMPRODUCT(($B10='נתונים וחישובים'!$A$2:$A$123)*($C$2='נתונים וחישובים'!$B$2:$B$123)*'נתונים וחישובים'!$G$2:$G$123)</f>
        <v>1287</v>
      </c>
      <c r="D10" s="4">
        <f>SUMPRODUCT(($B10='נתונים וחישובים'!$A$2:$A$123)*($C$2='נתונים וחישובים'!$B$2:$B$123)*'נתונים וחישובים'!$F$2:$F$123)</f>
        <v>62</v>
      </c>
      <c r="E10" s="4">
        <f>SUMPRODUCT(($B10='נתונים וחישובים'!$A$2:$A$123)*($C$2='נתונים וחישובים'!$B$2:$B$123)*'נתונים וחישובים'!$J$2:$J$123)</f>
        <v>631</v>
      </c>
      <c r="G10" t="str">
        <f>B9</f>
        <v>אייפוד</v>
      </c>
      <c r="H10" s="4">
        <f>SUMPRODUCT(($B9='נתונים וחישובים'!$A$2:$A$123)*(H$5='נתונים וחישובים'!$B$2:$B$123)*'נתונים וחישובים'!$G$2:$G$123)</f>
        <v>0</v>
      </c>
      <c r="I10" s="4">
        <f>SUMPRODUCT(($B9='נתונים וחישובים'!$A$2:$A$123)*(I$5='נתונים וחישובים'!$B$2:$B$123)*'נתונים וחישובים'!$G$2:$G$123)</f>
        <v>0</v>
      </c>
      <c r="J10" s="4">
        <f>SUMPRODUCT(($B9='נתונים וחישובים'!$A$2:$A$123)*(J$5='נתונים וחישובים'!$B$2:$B$123)*'נתונים וחישובים'!$G$2:$G$123)</f>
        <v>0</v>
      </c>
      <c r="K10" s="4">
        <f>SUMPRODUCT(($B9='נתונים וחישובים'!$A$2:$A$123)*(K$5='נתונים וחישובים'!$B$2:$B$123)*'נתונים וחישובים'!$G$2:$G$123)</f>
        <v>0</v>
      </c>
      <c r="L10" s="4">
        <f>SUMPRODUCT(($B9='נתונים וחישובים'!$A$2:$A$123)*(L$5='נתונים וחישובים'!$B$2:$B$123)*'נתונים וחישובים'!$G$2:$G$123)</f>
        <v>0</v>
      </c>
      <c r="M10" s="4">
        <f>SUMPRODUCT(($B9='נתונים וחישובים'!$A$2:$A$123)*(M$5='נתונים וחישובים'!$B$2:$B$123)*'נתונים וחישובים'!$G$2:$G$123)</f>
        <v>0</v>
      </c>
      <c r="N10" s="4">
        <f>SUMPRODUCT(($B9='נתונים וחישובים'!$A$2:$A$123)*(N$5='נתונים וחישובים'!$B$2:$B$123)*'נתונים וחישובים'!$G$2:$G$123)</f>
        <v>0</v>
      </c>
      <c r="O10" s="4">
        <f>SUMPRODUCT(($B9='נתונים וחישובים'!$A$2:$A$123)*(O$5='נתונים וחישובים'!$B$2:$B$123)*'נתונים וחישובים'!$G$2:$G$123)</f>
        <v>144</v>
      </c>
      <c r="P10" s="4">
        <f>SUMPRODUCT(($B9='נתונים וחישובים'!$A$2:$A$123)*(P$5='נתונים וחישובים'!$B$2:$B$123)*'נתונים וחישובים'!$G$2:$G$123)</f>
        <v>645</v>
      </c>
      <c r="Q10" s="4">
        <f>SUMPRODUCT(($B9='נתונים וחישובים'!$A$2:$A$123)*(Q$5='נתונים וחישובים'!$B$2:$B$123)*'נתונים וחישובים'!$G$2:$G$123)</f>
        <v>1176</v>
      </c>
      <c r="R10" s="4">
        <f>SUMPRODUCT(($B9='נתונים וחישובים'!$A$2:$A$123)*(R$5='נתונים וחישובים'!$B$2:$B$123)*'נתונים וחישובים'!$G$2:$G$123)</f>
        <v>2016</v>
      </c>
      <c r="S10" s="4">
        <f>SUMPRODUCT(($B9='נתונים וחישובים'!$A$2:$A$123)*(S$5='נתונים וחישובים'!$B$2:$B$123)*'נתונים וחישובים'!$G$2:$G$123)</f>
        <v>2625</v>
      </c>
      <c r="T10" s="4">
        <f>SUMPRODUCT(($B9='נתונים וחישובים'!$A$2:$A$123)*(T$5='נתונים וחישובים'!$B$2:$B$123)*'נתונים וחישובים'!$G$2:$G$123)</f>
        <v>3211</v>
      </c>
      <c r="U10" s="4">
        <f>SUMPRODUCT(($B9='נתונים וחישובים'!$A$2:$A$123)*(U$5='נתונים וחישובים'!$B$2:$B$123)*'נתונים וחישובים'!$G$2:$G$123)</f>
        <v>3568</v>
      </c>
      <c r="V10" s="4">
        <f>SUMPRODUCT(($B9='נתונים וחישובים'!$A$2:$A$123)*(V$5='נתונים וחישובים'!$B$2:$B$123)*'נתונים וחישובים'!$G$2:$G$123)</f>
        <v>3710</v>
      </c>
      <c r="W10" s="4">
        <f>SUMPRODUCT(($B9='נתונים וחישובים'!$A$2:$A$123)*(W$5='נתונים וחישובים'!$B$2:$B$123)*'נתונים וחישובים'!$G$2:$G$123)</f>
        <v>3887</v>
      </c>
      <c r="X10" s="4">
        <f>SUMPRODUCT(($B9='נתונים וחישובים'!$A$2:$A$123)*(X$5='נתונים וחישובים'!$B$2:$B$123)*'נתונים וחישובים'!$G$2:$G$123)</f>
        <v>3476</v>
      </c>
      <c r="Y10" s="4">
        <f>SUMPRODUCT(($B9='נתונים וחישובים'!$A$2:$A$123)*(Y$5='נתונים וחישובים'!$B$2:$B$123)*'נתונים וחישובים'!$G$2:$G$123)</f>
        <v>2565</v>
      </c>
    </row>
    <row r="11" spans="2:25">
      <c r="B11" s="1"/>
      <c r="C11" s="4">
        <f>ROUNDUP(MAX('נתונים וחישובים'!G2:G71),-2)</f>
        <v>3900</v>
      </c>
      <c r="D11" s="4">
        <f>ROUNDUP(MAX('נתונים וחישובים'!F2:F71),-1)</f>
        <v>70</v>
      </c>
      <c r="E11" s="4">
        <f>ROUNDUP(MAX('נתונים וחישובים'!J2:J71),-2)</f>
        <v>2800</v>
      </c>
      <c r="G11" t="str">
        <f>B10</f>
        <v>אייפון</v>
      </c>
      <c r="H11" s="4">
        <f>SUMPRODUCT(($B10='נתונים וחישובים'!$A$2:$A$123)*(H$5='נתונים וחישובים'!$B$2:$B$123)*'נתונים וחישובים'!$G$2:$G$123)</f>
        <v>0</v>
      </c>
      <c r="I11" s="4">
        <f>SUMPRODUCT(($B10='נתונים וחישובים'!$A$2:$A$123)*(I$5='נתונים וחישובים'!$B$2:$B$123)*'נתונים וחישובים'!$G$2:$G$123)</f>
        <v>0</v>
      </c>
      <c r="J11" s="4">
        <f>SUMPRODUCT(($B10='נתונים וחישובים'!$A$2:$A$123)*(J$5='נתונים וחישובים'!$B$2:$B$123)*'נתונים וחישובים'!$G$2:$G$123)</f>
        <v>0</v>
      </c>
      <c r="K11" s="4">
        <f>SUMPRODUCT(($B10='נתונים וחישובים'!$A$2:$A$123)*(K$5='נתונים וחישובים'!$B$2:$B$123)*'נתונים וחישובים'!$G$2:$G$123)</f>
        <v>0</v>
      </c>
      <c r="L11" s="4">
        <f>SUMPRODUCT(($B10='נתונים וחישובים'!$A$2:$A$123)*(L$5='נתונים וחישובים'!$B$2:$B$123)*'נתונים וחישובים'!$G$2:$G$123)</f>
        <v>0</v>
      </c>
      <c r="M11" s="4">
        <f>SUMPRODUCT(($B10='נתונים וחישובים'!$A$2:$A$123)*(M$5='נתונים וחישובים'!$B$2:$B$123)*'נתונים וחישובים'!$G$2:$G$123)</f>
        <v>0</v>
      </c>
      <c r="N11" s="4">
        <f>SUMPRODUCT(($B10='נתונים וחישובים'!$A$2:$A$123)*(N$5='נתונים וחישובים'!$B$2:$B$123)*'נתונים וחישובים'!$G$2:$G$123)</f>
        <v>0</v>
      </c>
      <c r="O11" s="4">
        <f>SUMPRODUCT(($B10='נתונים וחישובים'!$A$2:$A$123)*(O$5='נתונים וחישובים'!$B$2:$B$123)*'נתונים וחישובים'!$G$2:$G$123)</f>
        <v>0</v>
      </c>
      <c r="P11" s="4">
        <f>SUMPRODUCT(($B10='נתונים וחישובים'!$A$2:$A$123)*(P$5='נתונים וחישובים'!$B$2:$B$123)*'נתונים וחישובים'!$G$2:$G$123)</f>
        <v>0</v>
      </c>
      <c r="Q11" s="4">
        <f>SUMPRODUCT(($B10='נתונים וחישובים'!$A$2:$A$123)*(Q$5='נתונים וחישובים'!$B$2:$B$123)*'נתונים וחישובים'!$G$2:$G$123)</f>
        <v>0</v>
      </c>
      <c r="R11" s="4">
        <f>SUMPRODUCT(($B10='נתונים וחישובים'!$A$2:$A$123)*(R$5='נתונים וחישובים'!$B$2:$B$123)*'נתונים וחישובים'!$G$2:$G$123)</f>
        <v>0</v>
      </c>
      <c r="S11" s="4">
        <f>SUMPRODUCT(($B10='נתונים וחישובים'!$A$2:$A$123)*(S$5='נתונים וחישובים'!$B$2:$B$123)*'נתונים וחישובים'!$G$2:$G$123)</f>
        <v>0</v>
      </c>
      <c r="T11" s="4">
        <f>SUMPRODUCT(($B10='נתונים וחישובים'!$A$2:$A$123)*(T$5='נתונים וחישובים'!$B$2:$B$123)*'נתונים וחישובים'!$G$2:$G$123)</f>
        <v>0</v>
      </c>
      <c r="U11" s="4">
        <f>SUMPRODUCT(($B10='נתונים וחישובים'!$A$2:$A$123)*(U$5='נתונים וחישובים'!$B$2:$B$123)*'נתונים וחישובים'!$G$2:$G$123)</f>
        <v>80</v>
      </c>
      <c r="V11" s="4">
        <f>SUMPRODUCT(($B10='נתונים וחישובים'!$A$2:$A$123)*(V$5='נתונים וחישובים'!$B$2:$B$123)*'נתונים וחישובים'!$G$2:$G$123)</f>
        <v>530</v>
      </c>
      <c r="W11" s="4">
        <f>SUMPRODUCT(($B10='נתונים וחישובים'!$A$2:$A$123)*(W$5='נתונים וחישובים'!$B$2:$B$123)*'נתונים וחישובים'!$G$2:$G$123)</f>
        <v>1287</v>
      </c>
      <c r="X11" s="4">
        <f>SUMPRODUCT(($B10='נתונים וחישובים'!$A$2:$A$123)*(X$5='נתונים וחישובים'!$B$2:$B$123)*'נתונים וחישובים'!$G$2:$G$123)</f>
        <v>2552</v>
      </c>
      <c r="Y11" s="4">
        <f>SUMPRODUCT(($B10='נתונים וחישובים'!$A$2:$A$123)*(Y$5='נתונים וחישובים'!$B$2:$B$123)*'נתונים וחישובים'!$G$2:$G$123)</f>
        <v>3900</v>
      </c>
    </row>
    <row r="14" spans="2:2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40" spans="2:25" ht="21">
      <c r="B40" s="11"/>
      <c r="C40" s="10"/>
      <c r="D40" s="10"/>
      <c r="E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</sheetData>
  <sortState ref="A2:K71">
    <sortCondition ref="B2:B71"/>
    <sortCondition ref="A2:A71"/>
  </sortState>
  <mergeCells count="1">
    <mergeCell ref="O1:W3"/>
  </mergeCells>
  <hyperlinks>
    <hyperlink ref="O1" r:id="rId1" display="https://www.facebook.com/AnonymousAnalysts"/>
  </hyperlinks>
  <pageMargins left="0.7" right="0.7" top="0.75" bottom="0.75" header="0.3" footer="0.3"/>
  <pageSetup orientation="portrait" verticalDpi="599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1"/>
  <sheetViews>
    <sheetView rightToLeft="1" workbookViewId="0"/>
  </sheetViews>
  <sheetFormatPr defaultRowHeight="15"/>
  <cols>
    <col min="1" max="10" width="9.7109375" style="1" customWidth="1"/>
  </cols>
  <sheetData>
    <row r="1" spans="1:10" ht="60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11</v>
      </c>
      <c r="G1" s="5" t="s">
        <v>18</v>
      </c>
      <c r="H1" s="5" t="s">
        <v>6</v>
      </c>
      <c r="I1" s="5" t="s">
        <v>7</v>
      </c>
      <c r="J1" s="5" t="s">
        <v>8</v>
      </c>
    </row>
    <row r="2" spans="1:10">
      <c r="A2" s="1" t="s">
        <v>12</v>
      </c>
      <c r="B2" s="1">
        <v>1994</v>
      </c>
      <c r="C2" s="1">
        <v>10</v>
      </c>
      <c r="D2" s="1">
        <v>12</v>
      </c>
      <c r="E2" s="1">
        <v>1</v>
      </c>
      <c r="F2" s="1">
        <v>40</v>
      </c>
      <c r="G2" s="8">
        <f>E2*D2</f>
        <v>12</v>
      </c>
      <c r="H2" s="6">
        <f t="shared" ref="H2:H33" si="0">E2*C2</f>
        <v>10</v>
      </c>
      <c r="I2" s="6">
        <f t="shared" ref="I2:I33" si="1">G2-H2</f>
        <v>2</v>
      </c>
      <c r="J2" s="7">
        <f t="shared" ref="J2:J33" si="2">I2-F2</f>
        <v>-38</v>
      </c>
    </row>
    <row r="3" spans="1:10">
      <c r="A3" s="1" t="s">
        <v>13</v>
      </c>
      <c r="B3" s="1">
        <v>1994</v>
      </c>
      <c r="C3" s="1">
        <v>5.4</v>
      </c>
      <c r="D3" s="1">
        <v>15</v>
      </c>
      <c r="E3" s="1">
        <v>95</v>
      </c>
      <c r="F3" s="1">
        <v>56</v>
      </c>
      <c r="G3" s="8">
        <f t="shared" ref="G3:G66" si="3">E3*D3</f>
        <v>1425</v>
      </c>
      <c r="H3" s="6">
        <f t="shared" si="0"/>
        <v>513</v>
      </c>
      <c r="I3" s="6">
        <f t="shared" si="1"/>
        <v>912</v>
      </c>
      <c r="J3" s="7">
        <f t="shared" si="2"/>
        <v>856</v>
      </c>
    </row>
    <row r="4" spans="1:10">
      <c r="A4" s="1" t="s">
        <v>14</v>
      </c>
      <c r="B4" s="1">
        <v>1994</v>
      </c>
      <c r="C4" s="1">
        <v>1.5</v>
      </c>
      <c r="D4" s="1">
        <v>3.2</v>
      </c>
      <c r="E4" s="1">
        <v>636</v>
      </c>
      <c r="F4" s="1">
        <v>18</v>
      </c>
      <c r="G4" s="6">
        <f t="shared" si="3"/>
        <v>2035.2</v>
      </c>
      <c r="H4" s="6">
        <f t="shared" si="0"/>
        <v>954</v>
      </c>
      <c r="I4" s="6">
        <f t="shared" si="1"/>
        <v>1081.2</v>
      </c>
      <c r="J4" s="7">
        <f t="shared" si="2"/>
        <v>1063.2</v>
      </c>
    </row>
    <row r="5" spans="1:10">
      <c r="A5" s="1" t="s">
        <v>12</v>
      </c>
      <c r="B5" s="1">
        <v>1995</v>
      </c>
      <c r="C5" s="1">
        <v>10</v>
      </c>
      <c r="D5" s="1">
        <v>15</v>
      </c>
      <c r="E5" s="1">
        <v>5</v>
      </c>
      <c r="F5" s="1">
        <v>42</v>
      </c>
      <c r="G5" s="8">
        <f t="shared" si="3"/>
        <v>75</v>
      </c>
      <c r="H5" s="6">
        <f t="shared" si="0"/>
        <v>50</v>
      </c>
      <c r="I5" s="6">
        <f t="shared" si="1"/>
        <v>25</v>
      </c>
      <c r="J5" s="7">
        <f t="shared" si="2"/>
        <v>-17</v>
      </c>
    </row>
    <row r="6" spans="1:10">
      <c r="A6" s="1" t="s">
        <v>13</v>
      </c>
      <c r="B6" s="1">
        <v>1995</v>
      </c>
      <c r="C6" s="1">
        <v>4.4000000000000004</v>
      </c>
      <c r="D6" s="1">
        <v>12</v>
      </c>
      <c r="E6" s="1">
        <v>155</v>
      </c>
      <c r="F6" s="1">
        <v>52</v>
      </c>
      <c r="G6" s="8">
        <f t="shared" si="3"/>
        <v>1860</v>
      </c>
      <c r="H6" s="6">
        <f t="shared" si="0"/>
        <v>682</v>
      </c>
      <c r="I6" s="6">
        <f t="shared" si="1"/>
        <v>1178</v>
      </c>
      <c r="J6" s="7">
        <f t="shared" si="2"/>
        <v>1126</v>
      </c>
    </row>
    <row r="7" spans="1:10">
      <c r="A7" s="1" t="s">
        <v>14</v>
      </c>
      <c r="B7" s="1">
        <v>1995</v>
      </c>
      <c r="C7" s="1">
        <v>1.3</v>
      </c>
      <c r="D7" s="1">
        <v>3.1</v>
      </c>
      <c r="E7" s="1">
        <v>536</v>
      </c>
      <c r="F7" s="1">
        <v>12</v>
      </c>
      <c r="G7" s="6">
        <f t="shared" si="3"/>
        <v>1661.6000000000001</v>
      </c>
      <c r="H7" s="6">
        <f t="shared" si="0"/>
        <v>696.80000000000007</v>
      </c>
      <c r="I7" s="6">
        <f t="shared" si="1"/>
        <v>964.80000000000007</v>
      </c>
      <c r="J7" s="7">
        <f t="shared" si="2"/>
        <v>952.80000000000007</v>
      </c>
    </row>
    <row r="8" spans="1:10">
      <c r="A8" s="1" t="s">
        <v>12</v>
      </c>
      <c r="B8" s="1">
        <v>1996</v>
      </c>
      <c r="C8" s="1">
        <v>9</v>
      </c>
      <c r="D8" s="1">
        <v>21</v>
      </c>
      <c r="E8" s="1">
        <v>15</v>
      </c>
      <c r="F8" s="1">
        <v>45</v>
      </c>
      <c r="G8" s="8">
        <f t="shared" si="3"/>
        <v>315</v>
      </c>
      <c r="H8" s="6">
        <f t="shared" si="0"/>
        <v>135</v>
      </c>
      <c r="I8" s="6">
        <f t="shared" si="1"/>
        <v>180</v>
      </c>
      <c r="J8" s="7">
        <f t="shared" si="2"/>
        <v>135</v>
      </c>
    </row>
    <row r="9" spans="1:10">
      <c r="A9" s="1" t="s">
        <v>13</v>
      </c>
      <c r="B9" s="1">
        <v>1996</v>
      </c>
      <c r="C9" s="1">
        <v>3.6</v>
      </c>
      <c r="D9" s="1">
        <v>9.5</v>
      </c>
      <c r="E9" s="1">
        <v>198</v>
      </c>
      <c r="F9" s="1">
        <v>49</v>
      </c>
      <c r="G9" s="8">
        <f t="shared" si="3"/>
        <v>1881</v>
      </c>
      <c r="H9" s="6">
        <f t="shared" si="0"/>
        <v>712.80000000000007</v>
      </c>
      <c r="I9" s="6">
        <f t="shared" si="1"/>
        <v>1168.1999999999998</v>
      </c>
      <c r="J9" s="7">
        <f t="shared" si="2"/>
        <v>1119.1999999999998</v>
      </c>
    </row>
    <row r="10" spans="1:10">
      <c r="A10" s="1" t="s">
        <v>14</v>
      </c>
      <c r="B10" s="1">
        <v>1996</v>
      </c>
      <c r="C10" s="1">
        <v>0.9</v>
      </c>
      <c r="D10" s="1">
        <v>3</v>
      </c>
      <c r="E10" s="1">
        <v>420</v>
      </c>
      <c r="F10" s="1">
        <v>6</v>
      </c>
      <c r="G10" s="6">
        <f t="shared" si="3"/>
        <v>1260</v>
      </c>
      <c r="H10" s="6">
        <f t="shared" si="0"/>
        <v>378</v>
      </c>
      <c r="I10" s="6">
        <f t="shared" si="1"/>
        <v>882</v>
      </c>
      <c r="J10" s="7">
        <f t="shared" si="2"/>
        <v>876</v>
      </c>
    </row>
    <row r="11" spans="1:10">
      <c r="A11" s="1" t="s">
        <v>12</v>
      </c>
      <c r="B11" s="1">
        <v>1997</v>
      </c>
      <c r="C11" s="1">
        <v>6.5</v>
      </c>
      <c r="D11" s="1">
        <v>21</v>
      </c>
      <c r="E11" s="1">
        <v>36</v>
      </c>
      <c r="F11" s="1">
        <v>49</v>
      </c>
      <c r="G11" s="8">
        <f t="shared" si="3"/>
        <v>756</v>
      </c>
      <c r="H11" s="6">
        <f t="shared" si="0"/>
        <v>234</v>
      </c>
      <c r="I11" s="6">
        <f t="shared" si="1"/>
        <v>522</v>
      </c>
      <c r="J11" s="7">
        <f t="shared" si="2"/>
        <v>473</v>
      </c>
    </row>
    <row r="12" spans="1:10">
      <c r="A12" s="1" t="s">
        <v>13</v>
      </c>
      <c r="B12" s="1">
        <v>1997</v>
      </c>
      <c r="C12" s="1">
        <v>2.2000000000000002</v>
      </c>
      <c r="D12" s="1">
        <v>6.2</v>
      </c>
      <c r="E12" s="1">
        <v>306</v>
      </c>
      <c r="F12" s="1">
        <v>36</v>
      </c>
      <c r="G12" s="8">
        <f t="shared" si="3"/>
        <v>1897.2</v>
      </c>
      <c r="H12" s="6">
        <f t="shared" si="0"/>
        <v>673.2</v>
      </c>
      <c r="I12" s="6">
        <f t="shared" si="1"/>
        <v>1224</v>
      </c>
      <c r="J12" s="7">
        <f t="shared" si="2"/>
        <v>1188</v>
      </c>
    </row>
    <row r="13" spans="1:10">
      <c r="A13" s="1" t="s">
        <v>14</v>
      </c>
      <c r="B13" s="1">
        <v>1997</v>
      </c>
      <c r="C13" s="1">
        <v>1.05</v>
      </c>
      <c r="D13" s="1">
        <v>3.1</v>
      </c>
      <c r="E13" s="1">
        <v>360</v>
      </c>
      <c r="F13" s="1">
        <v>2</v>
      </c>
      <c r="G13" s="6">
        <f t="shared" si="3"/>
        <v>1116</v>
      </c>
      <c r="H13" s="6">
        <f t="shared" si="0"/>
        <v>378</v>
      </c>
      <c r="I13" s="6">
        <f t="shared" si="1"/>
        <v>738</v>
      </c>
      <c r="J13" s="7">
        <f t="shared" si="2"/>
        <v>736</v>
      </c>
    </row>
    <row r="14" spans="1:10">
      <c r="A14" s="1" t="s">
        <v>12</v>
      </c>
      <c r="B14" s="1">
        <v>1998</v>
      </c>
      <c r="C14" s="1">
        <v>6.2</v>
      </c>
      <c r="D14" s="1">
        <v>21</v>
      </c>
      <c r="E14" s="1">
        <v>49</v>
      </c>
      <c r="F14" s="1">
        <v>56</v>
      </c>
      <c r="G14" s="8">
        <f t="shared" si="3"/>
        <v>1029</v>
      </c>
      <c r="H14" s="6">
        <f t="shared" si="0"/>
        <v>303.8</v>
      </c>
      <c r="I14" s="6">
        <f t="shared" si="1"/>
        <v>725.2</v>
      </c>
      <c r="J14" s="7">
        <f t="shared" si="2"/>
        <v>669.2</v>
      </c>
    </row>
    <row r="15" spans="1:10">
      <c r="A15" s="1" t="s">
        <v>13</v>
      </c>
      <c r="B15" s="1">
        <v>1998</v>
      </c>
      <c r="C15" s="1">
        <v>1.5</v>
      </c>
      <c r="D15" s="1">
        <v>4.8</v>
      </c>
      <c r="E15" s="1">
        <v>401</v>
      </c>
      <c r="F15" s="1">
        <v>31</v>
      </c>
      <c r="G15" s="8">
        <f t="shared" si="3"/>
        <v>1924.8</v>
      </c>
      <c r="H15" s="6">
        <f t="shared" si="0"/>
        <v>601.5</v>
      </c>
      <c r="I15" s="6">
        <f t="shared" si="1"/>
        <v>1323.3</v>
      </c>
      <c r="J15" s="7">
        <f t="shared" si="2"/>
        <v>1292.3</v>
      </c>
    </row>
    <row r="16" spans="1:10">
      <c r="A16" s="1" t="s">
        <v>14</v>
      </c>
      <c r="B16" s="1">
        <v>1998</v>
      </c>
      <c r="C16" s="1">
        <v>1.1200000000000001</v>
      </c>
      <c r="D16" s="1">
        <v>3.1</v>
      </c>
      <c r="E16" s="1">
        <v>234</v>
      </c>
      <c r="F16" s="1">
        <v>0</v>
      </c>
      <c r="G16" s="6">
        <f t="shared" si="3"/>
        <v>725.4</v>
      </c>
      <c r="H16" s="6">
        <f t="shared" si="0"/>
        <v>262.08000000000004</v>
      </c>
      <c r="I16" s="6">
        <f t="shared" si="1"/>
        <v>463.31999999999994</v>
      </c>
      <c r="J16" s="7">
        <f t="shared" si="2"/>
        <v>463.31999999999994</v>
      </c>
    </row>
    <row r="17" spans="1:10">
      <c r="A17" s="1" t="s">
        <v>12</v>
      </c>
      <c r="B17" s="1">
        <v>1999</v>
      </c>
      <c r="C17" s="1">
        <v>5.9</v>
      </c>
      <c r="D17" s="1">
        <v>19</v>
      </c>
      <c r="E17" s="1">
        <v>86</v>
      </c>
      <c r="F17" s="1">
        <v>52</v>
      </c>
      <c r="G17" s="8">
        <f t="shared" si="3"/>
        <v>1634</v>
      </c>
      <c r="H17" s="6">
        <f t="shared" si="0"/>
        <v>507.40000000000003</v>
      </c>
      <c r="I17" s="6">
        <f t="shared" si="1"/>
        <v>1126.5999999999999</v>
      </c>
      <c r="J17" s="7">
        <f t="shared" si="2"/>
        <v>1074.5999999999999</v>
      </c>
    </row>
    <row r="18" spans="1:10">
      <c r="A18" s="1" t="s">
        <v>13</v>
      </c>
      <c r="B18" s="1">
        <v>1999</v>
      </c>
      <c r="C18" s="1">
        <v>1.3</v>
      </c>
      <c r="D18" s="1">
        <v>3.1</v>
      </c>
      <c r="E18" s="1">
        <v>460</v>
      </c>
      <c r="F18" s="1">
        <v>25</v>
      </c>
      <c r="G18" s="8">
        <f t="shared" si="3"/>
        <v>1426</v>
      </c>
      <c r="H18" s="6">
        <f t="shared" si="0"/>
        <v>598</v>
      </c>
      <c r="I18" s="6">
        <f t="shared" si="1"/>
        <v>828</v>
      </c>
      <c r="J18" s="7">
        <f t="shared" si="2"/>
        <v>803</v>
      </c>
    </row>
    <row r="19" spans="1:10">
      <c r="A19" s="1" t="s">
        <v>14</v>
      </c>
      <c r="B19" s="1">
        <v>1999</v>
      </c>
      <c r="C19" s="1">
        <v>1.32</v>
      </c>
      <c r="D19" s="1">
        <v>3.2</v>
      </c>
      <c r="E19" s="1">
        <v>139</v>
      </c>
      <c r="F19" s="1">
        <v>0</v>
      </c>
      <c r="G19" s="6">
        <f t="shared" si="3"/>
        <v>444.8</v>
      </c>
      <c r="H19" s="6">
        <f t="shared" si="0"/>
        <v>183.48000000000002</v>
      </c>
      <c r="I19" s="6">
        <f t="shared" si="1"/>
        <v>261.32</v>
      </c>
      <c r="J19" s="7">
        <f t="shared" si="2"/>
        <v>261.32</v>
      </c>
    </row>
    <row r="20" spans="1:10">
      <c r="A20" s="1" t="s">
        <v>12</v>
      </c>
      <c r="B20" s="1">
        <v>2000</v>
      </c>
      <c r="C20" s="1">
        <v>5.4</v>
      </c>
      <c r="D20" s="1">
        <v>15</v>
      </c>
      <c r="E20" s="1">
        <v>141</v>
      </c>
      <c r="F20" s="1">
        <v>48</v>
      </c>
      <c r="G20" s="8">
        <f t="shared" si="3"/>
        <v>2115</v>
      </c>
      <c r="H20" s="6">
        <f t="shared" si="0"/>
        <v>761.40000000000009</v>
      </c>
      <c r="I20" s="6">
        <f t="shared" si="1"/>
        <v>1353.6</v>
      </c>
      <c r="J20" s="7">
        <f t="shared" si="2"/>
        <v>1305.5999999999999</v>
      </c>
    </row>
    <row r="21" spans="1:10">
      <c r="A21" s="1" t="s">
        <v>13</v>
      </c>
      <c r="B21" s="1">
        <v>2000</v>
      </c>
      <c r="C21" s="1">
        <v>0.9</v>
      </c>
      <c r="D21" s="1">
        <v>3</v>
      </c>
      <c r="E21" s="1">
        <v>380</v>
      </c>
      <c r="F21" s="1">
        <v>15</v>
      </c>
      <c r="G21" s="8">
        <f t="shared" si="3"/>
        <v>1140</v>
      </c>
      <c r="H21" s="6">
        <f t="shared" si="0"/>
        <v>342</v>
      </c>
      <c r="I21" s="6">
        <f t="shared" si="1"/>
        <v>798</v>
      </c>
      <c r="J21" s="7">
        <f t="shared" si="2"/>
        <v>783</v>
      </c>
    </row>
    <row r="22" spans="1:10">
      <c r="A22" s="1" t="s">
        <v>14</v>
      </c>
      <c r="B22" s="1">
        <v>2000</v>
      </c>
      <c r="C22" s="1">
        <v>1.44</v>
      </c>
      <c r="D22" s="1">
        <v>3.2</v>
      </c>
      <c r="E22" s="1">
        <v>86</v>
      </c>
      <c r="F22" s="1">
        <v>0</v>
      </c>
      <c r="G22" s="6">
        <f t="shared" si="3"/>
        <v>275.2</v>
      </c>
      <c r="H22" s="6">
        <f t="shared" si="0"/>
        <v>123.83999999999999</v>
      </c>
      <c r="I22" s="6">
        <f t="shared" si="1"/>
        <v>151.36000000000001</v>
      </c>
      <c r="J22" s="7">
        <f t="shared" si="2"/>
        <v>151.36000000000001</v>
      </c>
    </row>
    <row r="23" spans="1:10">
      <c r="A23" s="1" t="s">
        <v>12</v>
      </c>
      <c r="B23" s="1">
        <v>2001</v>
      </c>
      <c r="C23" s="1">
        <v>4.4000000000000004</v>
      </c>
      <c r="D23" s="1">
        <v>12</v>
      </c>
      <c r="E23" s="1">
        <v>192</v>
      </c>
      <c r="F23" s="1">
        <v>45</v>
      </c>
      <c r="G23" s="8">
        <f t="shared" si="3"/>
        <v>2304</v>
      </c>
      <c r="H23" s="6">
        <f t="shared" si="0"/>
        <v>844.80000000000007</v>
      </c>
      <c r="I23" s="6">
        <f t="shared" si="1"/>
        <v>1459.1999999999998</v>
      </c>
      <c r="J23" s="7">
        <f t="shared" si="2"/>
        <v>1414.1999999999998</v>
      </c>
    </row>
    <row r="24" spans="1:10">
      <c r="A24" s="1" t="s">
        <v>13</v>
      </c>
      <c r="B24" s="1">
        <v>2001</v>
      </c>
      <c r="C24" s="1">
        <v>1.05</v>
      </c>
      <c r="D24" s="1">
        <v>3.1</v>
      </c>
      <c r="E24" s="1">
        <v>329</v>
      </c>
      <c r="F24" s="1">
        <v>18</v>
      </c>
      <c r="G24" s="8">
        <f t="shared" si="3"/>
        <v>1019.9</v>
      </c>
      <c r="H24" s="6">
        <f t="shared" si="0"/>
        <v>345.45</v>
      </c>
      <c r="I24" s="6">
        <f t="shared" si="1"/>
        <v>674.45</v>
      </c>
      <c r="J24" s="7">
        <f t="shared" si="2"/>
        <v>656.45</v>
      </c>
    </row>
    <row r="25" spans="1:10">
      <c r="A25" s="1" t="s">
        <v>15</v>
      </c>
      <c r="B25" s="1">
        <v>2001</v>
      </c>
      <c r="C25" s="1">
        <v>10</v>
      </c>
      <c r="D25" s="1">
        <v>12</v>
      </c>
      <c r="E25" s="1">
        <v>12</v>
      </c>
      <c r="F25" s="1">
        <v>40</v>
      </c>
      <c r="G25" s="6">
        <f t="shared" si="3"/>
        <v>144</v>
      </c>
      <c r="H25" s="6">
        <f t="shared" si="0"/>
        <v>120</v>
      </c>
      <c r="I25" s="6">
        <f t="shared" si="1"/>
        <v>24</v>
      </c>
      <c r="J25" s="7">
        <f t="shared" si="2"/>
        <v>-16</v>
      </c>
    </row>
    <row r="26" spans="1:10">
      <c r="A26" s="1" t="s">
        <v>14</v>
      </c>
      <c r="B26" s="1">
        <v>2001</v>
      </c>
      <c r="C26" s="1">
        <v>1.76</v>
      </c>
      <c r="D26" s="1">
        <v>3.5</v>
      </c>
      <c r="E26" s="1">
        <v>46</v>
      </c>
      <c r="F26" s="1">
        <v>0</v>
      </c>
      <c r="G26" s="6">
        <f t="shared" si="3"/>
        <v>161</v>
      </c>
      <c r="H26" s="6">
        <f t="shared" si="0"/>
        <v>80.959999999999994</v>
      </c>
      <c r="I26" s="6">
        <f t="shared" si="1"/>
        <v>80.040000000000006</v>
      </c>
      <c r="J26" s="7">
        <f t="shared" si="2"/>
        <v>80.040000000000006</v>
      </c>
    </row>
    <row r="27" spans="1:10">
      <c r="A27" s="1" t="s">
        <v>12</v>
      </c>
      <c r="B27" s="1">
        <v>2002</v>
      </c>
      <c r="C27" s="1">
        <v>3.6</v>
      </c>
      <c r="D27" s="1">
        <v>9.5</v>
      </c>
      <c r="E27" s="1">
        <v>224</v>
      </c>
      <c r="F27" s="1">
        <v>39</v>
      </c>
      <c r="G27" s="8">
        <f t="shared" si="3"/>
        <v>2128</v>
      </c>
      <c r="H27" s="6">
        <f t="shared" si="0"/>
        <v>806.4</v>
      </c>
      <c r="I27" s="6">
        <f t="shared" si="1"/>
        <v>1321.6</v>
      </c>
      <c r="J27" s="7">
        <f t="shared" si="2"/>
        <v>1282.5999999999999</v>
      </c>
    </row>
    <row r="28" spans="1:10">
      <c r="A28" s="1" t="s">
        <v>13</v>
      </c>
      <c r="B28" s="1">
        <v>2002</v>
      </c>
      <c r="C28" s="1">
        <v>1.1200000000000001</v>
      </c>
      <c r="D28" s="1">
        <v>3.1</v>
      </c>
      <c r="E28" s="1">
        <v>268</v>
      </c>
      <c r="F28" s="1">
        <v>12</v>
      </c>
      <c r="G28" s="8">
        <f t="shared" si="3"/>
        <v>830.80000000000007</v>
      </c>
      <c r="H28" s="6">
        <f t="shared" si="0"/>
        <v>300.16000000000003</v>
      </c>
      <c r="I28" s="6">
        <f t="shared" si="1"/>
        <v>530.6400000000001</v>
      </c>
      <c r="J28" s="7">
        <f t="shared" si="2"/>
        <v>518.6400000000001</v>
      </c>
    </row>
    <row r="29" spans="1:10">
      <c r="A29" s="1" t="s">
        <v>15</v>
      </c>
      <c r="B29" s="1">
        <v>2002</v>
      </c>
      <c r="C29" s="1">
        <v>10</v>
      </c>
      <c r="D29" s="1">
        <v>15</v>
      </c>
      <c r="E29" s="1">
        <v>43</v>
      </c>
      <c r="F29" s="1">
        <v>42</v>
      </c>
      <c r="G29" s="6">
        <f t="shared" si="3"/>
        <v>645</v>
      </c>
      <c r="H29" s="6">
        <f t="shared" si="0"/>
        <v>430</v>
      </c>
      <c r="I29" s="6">
        <f t="shared" si="1"/>
        <v>215</v>
      </c>
      <c r="J29" s="7">
        <f t="shared" si="2"/>
        <v>173</v>
      </c>
    </row>
    <row r="30" spans="1:10">
      <c r="A30" s="1" t="s">
        <v>14</v>
      </c>
      <c r="B30" s="1">
        <v>2002</v>
      </c>
      <c r="C30" s="1">
        <v>1.7</v>
      </c>
      <c r="D30" s="1">
        <v>3.5</v>
      </c>
      <c r="E30" s="1">
        <v>40</v>
      </c>
      <c r="F30" s="1">
        <v>0</v>
      </c>
      <c r="G30" s="6">
        <f t="shared" si="3"/>
        <v>140</v>
      </c>
      <c r="H30" s="6">
        <f t="shared" si="0"/>
        <v>68</v>
      </c>
      <c r="I30" s="6">
        <f t="shared" si="1"/>
        <v>72</v>
      </c>
      <c r="J30" s="7">
        <f t="shared" si="2"/>
        <v>72</v>
      </c>
    </row>
    <row r="31" spans="1:10">
      <c r="A31" s="1" t="s">
        <v>12</v>
      </c>
      <c r="B31" s="1">
        <v>2003</v>
      </c>
      <c r="C31" s="1">
        <v>2.2000000000000002</v>
      </c>
      <c r="D31" s="1">
        <v>4.5999999999999996</v>
      </c>
      <c r="E31" s="1">
        <v>426</v>
      </c>
      <c r="F31" s="1">
        <v>26</v>
      </c>
      <c r="G31" s="8">
        <f t="shared" si="3"/>
        <v>1959.6</v>
      </c>
      <c r="H31" s="6">
        <f t="shared" si="0"/>
        <v>937.2</v>
      </c>
      <c r="I31" s="6">
        <f t="shared" si="1"/>
        <v>1022.3999999999999</v>
      </c>
      <c r="J31" s="7">
        <f t="shared" si="2"/>
        <v>996.39999999999986</v>
      </c>
    </row>
    <row r="32" spans="1:10">
      <c r="A32" s="1" t="s">
        <v>13</v>
      </c>
      <c r="B32" s="1">
        <v>2003</v>
      </c>
      <c r="C32" s="1">
        <v>1.32</v>
      </c>
      <c r="D32" s="1">
        <v>3.2</v>
      </c>
      <c r="E32" s="1">
        <v>196</v>
      </c>
      <c r="F32" s="1">
        <v>6</v>
      </c>
      <c r="G32" s="8">
        <f t="shared" si="3"/>
        <v>627.20000000000005</v>
      </c>
      <c r="H32" s="6">
        <f t="shared" si="0"/>
        <v>258.72000000000003</v>
      </c>
      <c r="I32" s="6">
        <f t="shared" si="1"/>
        <v>368.48</v>
      </c>
      <c r="J32" s="7">
        <f t="shared" si="2"/>
        <v>362.48</v>
      </c>
    </row>
    <row r="33" spans="1:10">
      <c r="A33" s="1" t="s">
        <v>15</v>
      </c>
      <c r="B33" s="1">
        <v>2003</v>
      </c>
      <c r="C33" s="1">
        <v>9</v>
      </c>
      <c r="D33" s="1">
        <v>21</v>
      </c>
      <c r="E33" s="1">
        <v>56</v>
      </c>
      <c r="F33" s="1">
        <v>45</v>
      </c>
      <c r="G33" s="6">
        <f t="shared" si="3"/>
        <v>1176</v>
      </c>
      <c r="H33" s="6">
        <f t="shared" si="0"/>
        <v>504</v>
      </c>
      <c r="I33" s="6">
        <f t="shared" si="1"/>
        <v>672</v>
      </c>
      <c r="J33" s="7">
        <f t="shared" si="2"/>
        <v>627</v>
      </c>
    </row>
    <row r="34" spans="1:10">
      <c r="A34" s="1" t="s">
        <v>14</v>
      </c>
      <c r="B34" s="1">
        <v>2003</v>
      </c>
      <c r="C34" s="1">
        <v>1.9</v>
      </c>
      <c r="D34" s="1">
        <v>3.5</v>
      </c>
      <c r="E34" s="1">
        <v>36</v>
      </c>
      <c r="F34" s="1">
        <v>0</v>
      </c>
      <c r="G34" s="6">
        <f t="shared" si="3"/>
        <v>126</v>
      </c>
      <c r="H34" s="6">
        <f t="shared" ref="H34:H65" si="4">E34*C34</f>
        <v>68.399999999999991</v>
      </c>
      <c r="I34" s="6">
        <f t="shared" ref="I34:I65" si="5">G34-H34</f>
        <v>57.600000000000009</v>
      </c>
      <c r="J34" s="7">
        <f t="shared" ref="J34:J65" si="6">I34-F34</f>
        <v>57.600000000000009</v>
      </c>
    </row>
    <row r="35" spans="1:10">
      <c r="A35" s="1" t="s">
        <v>12</v>
      </c>
      <c r="B35" s="1">
        <v>2004</v>
      </c>
      <c r="C35" s="1">
        <v>1.5</v>
      </c>
      <c r="D35" s="1">
        <v>3.2</v>
      </c>
      <c r="E35" s="1">
        <v>580</v>
      </c>
      <c r="F35" s="1">
        <v>18</v>
      </c>
      <c r="G35" s="8">
        <f t="shared" si="3"/>
        <v>1856</v>
      </c>
      <c r="H35" s="6">
        <f t="shared" si="4"/>
        <v>870</v>
      </c>
      <c r="I35" s="6">
        <f t="shared" si="5"/>
        <v>986</v>
      </c>
      <c r="J35" s="7">
        <f t="shared" si="6"/>
        <v>968</v>
      </c>
    </row>
    <row r="36" spans="1:10">
      <c r="A36" s="1" t="s">
        <v>13</v>
      </c>
      <c r="B36" s="1">
        <v>2004</v>
      </c>
      <c r="C36" s="1">
        <v>1.44</v>
      </c>
      <c r="D36" s="1">
        <v>3.2</v>
      </c>
      <c r="E36" s="1">
        <v>110</v>
      </c>
      <c r="F36" s="1">
        <v>7</v>
      </c>
      <c r="G36" s="8">
        <f t="shared" si="3"/>
        <v>352</v>
      </c>
      <c r="H36" s="6">
        <f t="shared" si="4"/>
        <v>158.4</v>
      </c>
      <c r="I36" s="6">
        <f t="shared" si="5"/>
        <v>193.6</v>
      </c>
      <c r="J36" s="7">
        <f t="shared" si="6"/>
        <v>186.6</v>
      </c>
    </row>
    <row r="37" spans="1:10">
      <c r="A37" s="1" t="s">
        <v>15</v>
      </c>
      <c r="B37" s="1">
        <v>2004</v>
      </c>
      <c r="C37" s="1">
        <v>6.5</v>
      </c>
      <c r="D37" s="1">
        <v>21</v>
      </c>
      <c r="E37" s="1">
        <v>96</v>
      </c>
      <c r="F37" s="1">
        <v>49</v>
      </c>
      <c r="G37" s="6">
        <f t="shared" si="3"/>
        <v>2016</v>
      </c>
      <c r="H37" s="6">
        <f t="shared" si="4"/>
        <v>624</v>
      </c>
      <c r="I37" s="6">
        <f t="shared" si="5"/>
        <v>1392</v>
      </c>
      <c r="J37" s="7">
        <f t="shared" si="6"/>
        <v>1343</v>
      </c>
    </row>
    <row r="38" spans="1:10">
      <c r="A38" s="1" t="s">
        <v>14</v>
      </c>
      <c r="B38" s="1">
        <v>2004</v>
      </c>
      <c r="C38" s="1">
        <v>2.02</v>
      </c>
      <c r="D38" s="1">
        <v>3.99</v>
      </c>
      <c r="E38" s="1">
        <v>32</v>
      </c>
      <c r="F38" s="1">
        <v>0</v>
      </c>
      <c r="G38" s="6">
        <f t="shared" si="3"/>
        <v>127.68</v>
      </c>
      <c r="H38" s="6">
        <f t="shared" si="4"/>
        <v>64.64</v>
      </c>
      <c r="I38" s="6">
        <f t="shared" si="5"/>
        <v>63.040000000000006</v>
      </c>
      <c r="J38" s="7">
        <f t="shared" si="6"/>
        <v>63.040000000000006</v>
      </c>
    </row>
    <row r="39" spans="1:10">
      <c r="A39" s="1" t="s">
        <v>12</v>
      </c>
      <c r="B39" s="1">
        <v>2005</v>
      </c>
      <c r="C39" s="1">
        <v>1.3</v>
      </c>
      <c r="D39" s="1">
        <v>3.1</v>
      </c>
      <c r="E39" s="1">
        <v>536</v>
      </c>
      <c r="F39" s="1">
        <v>12</v>
      </c>
      <c r="G39" s="8">
        <f t="shared" si="3"/>
        <v>1661.6000000000001</v>
      </c>
      <c r="H39" s="6">
        <f t="shared" si="4"/>
        <v>696.80000000000007</v>
      </c>
      <c r="I39" s="6">
        <f t="shared" si="5"/>
        <v>964.80000000000007</v>
      </c>
      <c r="J39" s="7">
        <f t="shared" si="6"/>
        <v>952.80000000000007</v>
      </c>
    </row>
    <row r="40" spans="1:10">
      <c r="A40" s="1" t="s">
        <v>13</v>
      </c>
      <c r="B40" s="1">
        <v>2005</v>
      </c>
      <c r="C40" s="1">
        <v>1.76</v>
      </c>
      <c r="D40" s="1">
        <v>3.5</v>
      </c>
      <c r="E40" s="1">
        <v>86</v>
      </c>
      <c r="F40" s="1">
        <v>3</v>
      </c>
      <c r="G40" s="8">
        <f t="shared" si="3"/>
        <v>301</v>
      </c>
      <c r="H40" s="6">
        <f t="shared" si="4"/>
        <v>151.36000000000001</v>
      </c>
      <c r="I40" s="6">
        <f t="shared" si="5"/>
        <v>149.63999999999999</v>
      </c>
      <c r="J40" s="7">
        <f t="shared" si="6"/>
        <v>146.63999999999999</v>
      </c>
    </row>
    <row r="41" spans="1:10">
      <c r="A41" s="1" t="s">
        <v>15</v>
      </c>
      <c r="B41" s="1">
        <v>2005</v>
      </c>
      <c r="C41" s="1">
        <v>6.2</v>
      </c>
      <c r="D41" s="1">
        <v>21</v>
      </c>
      <c r="E41" s="1">
        <v>125</v>
      </c>
      <c r="F41" s="1">
        <v>56</v>
      </c>
      <c r="G41" s="6">
        <f t="shared" si="3"/>
        <v>2625</v>
      </c>
      <c r="H41" s="6">
        <f t="shared" si="4"/>
        <v>775</v>
      </c>
      <c r="I41" s="6">
        <f t="shared" si="5"/>
        <v>1850</v>
      </c>
      <c r="J41" s="7">
        <f t="shared" si="6"/>
        <v>1794</v>
      </c>
    </row>
    <row r="42" spans="1:10">
      <c r="A42" s="1" t="s">
        <v>14</v>
      </c>
      <c r="B42" s="1">
        <v>2005</v>
      </c>
      <c r="C42" s="1">
        <v>2.0499999999999998</v>
      </c>
      <c r="D42" s="1">
        <v>3.99</v>
      </c>
      <c r="E42" s="1">
        <v>30</v>
      </c>
      <c r="F42" s="1">
        <v>0</v>
      </c>
      <c r="G42" s="6">
        <f t="shared" si="3"/>
        <v>119.7</v>
      </c>
      <c r="H42" s="6">
        <f t="shared" si="4"/>
        <v>61.499999999999993</v>
      </c>
      <c r="I42" s="6">
        <f t="shared" si="5"/>
        <v>58.20000000000001</v>
      </c>
      <c r="J42" s="7">
        <f t="shared" si="6"/>
        <v>58.20000000000001</v>
      </c>
    </row>
    <row r="43" spans="1:10">
      <c r="A43" s="1" t="s">
        <v>12</v>
      </c>
      <c r="B43" s="1">
        <v>2006</v>
      </c>
      <c r="C43" s="1">
        <v>0.9</v>
      </c>
      <c r="D43" s="1">
        <v>3</v>
      </c>
      <c r="E43" s="1">
        <v>420</v>
      </c>
      <c r="F43" s="1">
        <v>6</v>
      </c>
      <c r="G43" s="8">
        <f t="shared" si="3"/>
        <v>1260</v>
      </c>
      <c r="H43" s="6">
        <f t="shared" si="4"/>
        <v>378</v>
      </c>
      <c r="I43" s="6">
        <f t="shared" si="5"/>
        <v>882</v>
      </c>
      <c r="J43" s="7">
        <f t="shared" si="6"/>
        <v>876</v>
      </c>
    </row>
    <row r="44" spans="1:10">
      <c r="A44" s="1" t="s">
        <v>13</v>
      </c>
      <c r="B44" s="1">
        <v>2006</v>
      </c>
      <c r="C44" s="1">
        <v>1.7</v>
      </c>
      <c r="D44" s="1">
        <v>3.5</v>
      </c>
      <c r="E44" s="1">
        <v>65</v>
      </c>
      <c r="F44" s="1">
        <v>2</v>
      </c>
      <c r="G44" s="8">
        <f t="shared" si="3"/>
        <v>227.5</v>
      </c>
      <c r="H44" s="6">
        <f t="shared" si="4"/>
        <v>110.5</v>
      </c>
      <c r="I44" s="6">
        <f t="shared" si="5"/>
        <v>117</v>
      </c>
      <c r="J44" s="7">
        <f t="shared" si="6"/>
        <v>115</v>
      </c>
    </row>
    <row r="45" spans="1:10">
      <c r="A45" s="1" t="s">
        <v>15</v>
      </c>
      <c r="B45" s="1">
        <v>2006</v>
      </c>
      <c r="C45" s="1">
        <v>5.9</v>
      </c>
      <c r="D45" s="1">
        <v>19</v>
      </c>
      <c r="E45" s="1">
        <v>169</v>
      </c>
      <c r="F45" s="1">
        <v>52</v>
      </c>
      <c r="G45" s="6">
        <f t="shared" si="3"/>
        <v>3211</v>
      </c>
      <c r="H45" s="6">
        <f t="shared" si="4"/>
        <v>997.1</v>
      </c>
      <c r="I45" s="6">
        <f t="shared" si="5"/>
        <v>2213.9</v>
      </c>
      <c r="J45" s="7">
        <f t="shared" si="6"/>
        <v>2161.9</v>
      </c>
    </row>
    <row r="46" spans="1:10">
      <c r="A46" s="1" t="s">
        <v>14</v>
      </c>
      <c r="B46" s="1">
        <v>2006</v>
      </c>
      <c r="C46" s="1">
        <v>1.99</v>
      </c>
      <c r="D46" s="1">
        <v>3.99</v>
      </c>
      <c r="E46" s="1">
        <v>15</v>
      </c>
      <c r="F46" s="1">
        <v>0</v>
      </c>
      <c r="G46" s="6">
        <f t="shared" si="3"/>
        <v>59.85</v>
      </c>
      <c r="H46" s="6">
        <f t="shared" si="4"/>
        <v>29.85</v>
      </c>
      <c r="I46" s="6">
        <f t="shared" si="5"/>
        <v>30</v>
      </c>
      <c r="J46" s="7">
        <f t="shared" si="6"/>
        <v>30</v>
      </c>
    </row>
    <row r="47" spans="1:10">
      <c r="A47" s="1" t="s">
        <v>12</v>
      </c>
      <c r="B47" s="1">
        <v>2007</v>
      </c>
      <c r="C47" s="1">
        <v>1.05</v>
      </c>
      <c r="D47" s="1">
        <v>3.1</v>
      </c>
      <c r="E47" s="1">
        <v>360</v>
      </c>
      <c r="F47" s="1">
        <v>2</v>
      </c>
      <c r="G47" s="8">
        <f t="shared" si="3"/>
        <v>1116</v>
      </c>
      <c r="H47" s="6">
        <f t="shared" si="4"/>
        <v>378</v>
      </c>
      <c r="I47" s="6">
        <f t="shared" si="5"/>
        <v>738</v>
      </c>
      <c r="J47" s="7">
        <f t="shared" si="6"/>
        <v>736</v>
      </c>
    </row>
    <row r="48" spans="1:10">
      <c r="A48" s="1" t="s">
        <v>13</v>
      </c>
      <c r="B48" s="1">
        <v>2007</v>
      </c>
      <c r="C48" s="1">
        <v>1.9</v>
      </c>
      <c r="D48" s="1">
        <v>3.5</v>
      </c>
      <c r="E48" s="1">
        <v>42</v>
      </c>
      <c r="F48" s="1">
        <v>0</v>
      </c>
      <c r="G48" s="8">
        <f t="shared" si="3"/>
        <v>147</v>
      </c>
      <c r="H48" s="6">
        <f t="shared" si="4"/>
        <v>79.8</v>
      </c>
      <c r="I48" s="6">
        <f t="shared" si="5"/>
        <v>67.2</v>
      </c>
      <c r="J48" s="7">
        <f t="shared" si="6"/>
        <v>67.2</v>
      </c>
    </row>
    <row r="49" spans="1:10">
      <c r="A49" s="1" t="s">
        <v>16</v>
      </c>
      <c r="B49" s="1">
        <v>2007</v>
      </c>
      <c r="C49" s="1">
        <v>6</v>
      </c>
      <c r="D49" s="1">
        <v>8</v>
      </c>
      <c r="E49" s="1">
        <v>10</v>
      </c>
      <c r="F49" s="1">
        <v>23</v>
      </c>
      <c r="G49" s="6">
        <f t="shared" si="3"/>
        <v>80</v>
      </c>
      <c r="H49" s="6">
        <f t="shared" si="4"/>
        <v>60</v>
      </c>
      <c r="I49" s="6">
        <f t="shared" si="5"/>
        <v>20</v>
      </c>
      <c r="J49" s="7">
        <f t="shared" si="6"/>
        <v>-3</v>
      </c>
    </row>
    <row r="50" spans="1:10">
      <c r="A50" s="1" t="s">
        <v>15</v>
      </c>
      <c r="B50" s="1">
        <v>2007</v>
      </c>
      <c r="C50" s="1">
        <v>5.4</v>
      </c>
      <c r="D50" s="1">
        <v>16</v>
      </c>
      <c r="E50" s="1">
        <v>223</v>
      </c>
      <c r="F50" s="1">
        <v>48</v>
      </c>
      <c r="G50" s="6">
        <f t="shared" si="3"/>
        <v>3568</v>
      </c>
      <c r="H50" s="6">
        <f t="shared" si="4"/>
        <v>1204.2</v>
      </c>
      <c r="I50" s="6">
        <f t="shared" si="5"/>
        <v>2363.8000000000002</v>
      </c>
      <c r="J50" s="7">
        <f t="shared" si="6"/>
        <v>2315.8000000000002</v>
      </c>
    </row>
    <row r="51" spans="1:10">
      <c r="A51" s="1" t="s">
        <v>14</v>
      </c>
      <c r="B51" s="1">
        <v>2007</v>
      </c>
      <c r="C51" s="1">
        <v>2.0299999999999998</v>
      </c>
      <c r="D51" s="1">
        <v>3.99</v>
      </c>
      <c r="E51" s="1">
        <v>2</v>
      </c>
      <c r="F51" s="1">
        <v>0</v>
      </c>
      <c r="G51" s="6">
        <f t="shared" si="3"/>
        <v>7.98</v>
      </c>
      <c r="H51" s="6">
        <f t="shared" si="4"/>
        <v>4.0599999999999996</v>
      </c>
      <c r="I51" s="6">
        <f t="shared" si="5"/>
        <v>3.9200000000000008</v>
      </c>
      <c r="J51" s="7">
        <f t="shared" si="6"/>
        <v>3.9200000000000008</v>
      </c>
    </row>
    <row r="52" spans="1:10">
      <c r="A52" s="1" t="s">
        <v>12</v>
      </c>
      <c r="B52" s="1">
        <v>2008</v>
      </c>
      <c r="C52" s="1">
        <v>1.1200000000000001</v>
      </c>
      <c r="D52" s="1">
        <v>3.1</v>
      </c>
      <c r="E52" s="1">
        <v>234</v>
      </c>
      <c r="F52" s="1">
        <v>0</v>
      </c>
      <c r="G52" s="8">
        <f t="shared" si="3"/>
        <v>725.4</v>
      </c>
      <c r="H52" s="6">
        <f t="shared" si="4"/>
        <v>262.08000000000004</v>
      </c>
      <c r="I52" s="6">
        <f t="shared" si="5"/>
        <v>463.31999999999994</v>
      </c>
      <c r="J52" s="7">
        <f t="shared" si="6"/>
        <v>463.31999999999994</v>
      </c>
    </row>
    <row r="53" spans="1:10">
      <c r="A53" s="1" t="s">
        <v>13</v>
      </c>
      <c r="B53" s="1">
        <v>2008</v>
      </c>
      <c r="C53" s="1">
        <v>2.02</v>
      </c>
      <c r="D53" s="1">
        <v>3.99</v>
      </c>
      <c r="E53" s="1">
        <v>32</v>
      </c>
      <c r="F53" s="1">
        <v>0</v>
      </c>
      <c r="G53" s="8">
        <f t="shared" si="3"/>
        <v>127.68</v>
      </c>
      <c r="H53" s="6">
        <f t="shared" si="4"/>
        <v>64.64</v>
      </c>
      <c r="I53" s="6">
        <f t="shared" si="5"/>
        <v>63.040000000000006</v>
      </c>
      <c r="J53" s="7">
        <f t="shared" si="6"/>
        <v>63.040000000000006</v>
      </c>
    </row>
    <row r="54" spans="1:10">
      <c r="A54" s="1" t="s">
        <v>16</v>
      </c>
      <c r="B54" s="1">
        <v>2008</v>
      </c>
      <c r="C54" s="1">
        <v>6.5</v>
      </c>
      <c r="D54" s="1">
        <v>10</v>
      </c>
      <c r="E54" s="1">
        <v>53</v>
      </c>
      <c r="F54" s="1">
        <v>46</v>
      </c>
      <c r="G54" s="6">
        <f t="shared" si="3"/>
        <v>530</v>
      </c>
      <c r="H54" s="6">
        <f t="shared" si="4"/>
        <v>344.5</v>
      </c>
      <c r="I54" s="6">
        <f t="shared" si="5"/>
        <v>185.5</v>
      </c>
      <c r="J54" s="7">
        <f t="shared" si="6"/>
        <v>139.5</v>
      </c>
    </row>
    <row r="55" spans="1:10">
      <c r="A55" s="1" t="s">
        <v>15</v>
      </c>
      <c r="B55" s="1">
        <v>2008</v>
      </c>
      <c r="C55" s="1">
        <v>4.4000000000000004</v>
      </c>
      <c r="D55" s="1">
        <v>14</v>
      </c>
      <c r="E55" s="1">
        <v>265</v>
      </c>
      <c r="F55" s="1">
        <v>45</v>
      </c>
      <c r="G55" s="6">
        <f t="shared" si="3"/>
        <v>3710</v>
      </c>
      <c r="H55" s="6">
        <f t="shared" si="4"/>
        <v>1166</v>
      </c>
      <c r="I55" s="6">
        <f t="shared" si="5"/>
        <v>2544</v>
      </c>
      <c r="J55" s="7">
        <f t="shared" si="6"/>
        <v>2499</v>
      </c>
    </row>
    <row r="56" spans="1:10">
      <c r="A56" s="1" t="s">
        <v>14</v>
      </c>
      <c r="B56" s="1">
        <v>2008</v>
      </c>
      <c r="C56" s="1">
        <v>2.2000000000000002</v>
      </c>
      <c r="D56" s="1">
        <v>3.65</v>
      </c>
      <c r="E56" s="1">
        <v>2</v>
      </c>
      <c r="F56" s="1">
        <v>0</v>
      </c>
      <c r="G56" s="6">
        <f t="shared" si="3"/>
        <v>7.3</v>
      </c>
      <c r="H56" s="6">
        <f t="shared" si="4"/>
        <v>4.4000000000000004</v>
      </c>
      <c r="I56" s="6">
        <f t="shared" si="5"/>
        <v>2.8999999999999995</v>
      </c>
      <c r="J56" s="7">
        <f t="shared" si="6"/>
        <v>2.8999999999999995</v>
      </c>
    </row>
    <row r="57" spans="1:10">
      <c r="A57" s="1" t="s">
        <v>12</v>
      </c>
      <c r="B57" s="1">
        <v>2009</v>
      </c>
      <c r="C57" s="1">
        <v>1.32</v>
      </c>
      <c r="D57" s="1">
        <v>3.2</v>
      </c>
      <c r="E57" s="1">
        <v>139</v>
      </c>
      <c r="F57" s="1">
        <v>0</v>
      </c>
      <c r="G57" s="8">
        <f t="shared" si="3"/>
        <v>444.8</v>
      </c>
      <c r="H57" s="6">
        <f t="shared" si="4"/>
        <v>183.48000000000002</v>
      </c>
      <c r="I57" s="6">
        <f t="shared" si="5"/>
        <v>261.32</v>
      </c>
      <c r="J57" s="7">
        <f t="shared" si="6"/>
        <v>261.32</v>
      </c>
    </row>
    <row r="58" spans="1:10">
      <c r="A58" s="1" t="s">
        <v>13</v>
      </c>
      <c r="B58" s="1">
        <v>2009</v>
      </c>
      <c r="C58" s="1">
        <v>2.0499999999999998</v>
      </c>
      <c r="D58" s="1">
        <v>3.99</v>
      </c>
      <c r="E58" s="1">
        <v>30</v>
      </c>
      <c r="F58" s="1">
        <v>0</v>
      </c>
      <c r="G58" s="8">
        <f t="shared" si="3"/>
        <v>119.7</v>
      </c>
      <c r="H58" s="6">
        <f t="shared" si="4"/>
        <v>61.499999999999993</v>
      </c>
      <c r="I58" s="6">
        <f t="shared" si="5"/>
        <v>58.20000000000001</v>
      </c>
      <c r="J58" s="7">
        <f t="shared" si="6"/>
        <v>58.20000000000001</v>
      </c>
    </row>
    <row r="59" spans="1:10">
      <c r="A59" s="1" t="s">
        <v>16</v>
      </c>
      <c r="B59" s="1">
        <v>2009</v>
      </c>
      <c r="C59" s="1">
        <v>6</v>
      </c>
      <c r="D59" s="1">
        <v>13</v>
      </c>
      <c r="E59" s="1">
        <v>99</v>
      </c>
      <c r="F59" s="1">
        <v>62</v>
      </c>
      <c r="G59" s="6">
        <f t="shared" si="3"/>
        <v>1287</v>
      </c>
      <c r="H59" s="6">
        <f t="shared" si="4"/>
        <v>594</v>
      </c>
      <c r="I59" s="6">
        <f t="shared" si="5"/>
        <v>693</v>
      </c>
      <c r="J59" s="7">
        <f t="shared" si="6"/>
        <v>631</v>
      </c>
    </row>
    <row r="60" spans="1:10">
      <c r="A60" s="1" t="s">
        <v>15</v>
      </c>
      <c r="B60" s="1">
        <v>2009</v>
      </c>
      <c r="C60" s="1">
        <v>3.6</v>
      </c>
      <c r="D60" s="1">
        <v>13</v>
      </c>
      <c r="E60" s="1">
        <v>299</v>
      </c>
      <c r="F60" s="1">
        <v>39</v>
      </c>
      <c r="G60" s="6">
        <f t="shared" si="3"/>
        <v>3887</v>
      </c>
      <c r="H60" s="6">
        <f t="shared" si="4"/>
        <v>1076.4000000000001</v>
      </c>
      <c r="I60" s="6">
        <f t="shared" si="5"/>
        <v>2810.6</v>
      </c>
      <c r="J60" s="7">
        <f t="shared" si="6"/>
        <v>2771.6</v>
      </c>
    </row>
    <row r="61" spans="1:10">
      <c r="A61" s="1" t="s">
        <v>14</v>
      </c>
      <c r="B61" s="1">
        <v>2009</v>
      </c>
      <c r="C61" s="1">
        <v>2.2999999999999998</v>
      </c>
      <c r="D61" s="1">
        <v>3.65</v>
      </c>
      <c r="E61" s="1">
        <v>1</v>
      </c>
      <c r="F61" s="1">
        <v>0</v>
      </c>
      <c r="G61" s="6">
        <f t="shared" si="3"/>
        <v>3.65</v>
      </c>
      <c r="H61" s="6">
        <f t="shared" si="4"/>
        <v>2.2999999999999998</v>
      </c>
      <c r="I61" s="6">
        <f t="shared" si="5"/>
        <v>1.35</v>
      </c>
      <c r="J61" s="7">
        <f t="shared" si="6"/>
        <v>1.35</v>
      </c>
    </row>
    <row r="62" spans="1:10">
      <c r="A62" s="1" t="s">
        <v>12</v>
      </c>
      <c r="B62" s="1">
        <v>2010</v>
      </c>
      <c r="C62" s="1">
        <v>1.44</v>
      </c>
      <c r="D62" s="1">
        <v>3.2</v>
      </c>
      <c r="E62" s="1">
        <v>86</v>
      </c>
      <c r="F62" s="1">
        <v>0</v>
      </c>
      <c r="G62" s="8">
        <f t="shared" si="3"/>
        <v>275.2</v>
      </c>
      <c r="H62" s="6">
        <f t="shared" si="4"/>
        <v>123.83999999999999</v>
      </c>
      <c r="I62" s="6">
        <f t="shared" si="5"/>
        <v>151.36000000000001</v>
      </c>
      <c r="J62" s="7">
        <f t="shared" si="6"/>
        <v>151.36000000000001</v>
      </c>
    </row>
    <row r="63" spans="1:10">
      <c r="A63" s="1" t="s">
        <v>13</v>
      </c>
      <c r="B63" s="1">
        <v>2010</v>
      </c>
      <c r="C63" s="1">
        <v>1.99</v>
      </c>
      <c r="D63" s="1">
        <v>3.99</v>
      </c>
      <c r="E63" s="1">
        <v>15</v>
      </c>
      <c r="F63" s="1">
        <v>0</v>
      </c>
      <c r="G63" s="8">
        <f t="shared" si="3"/>
        <v>59.85</v>
      </c>
      <c r="H63" s="6">
        <f t="shared" si="4"/>
        <v>29.85</v>
      </c>
      <c r="I63" s="6">
        <f t="shared" si="5"/>
        <v>30</v>
      </c>
      <c r="J63" s="7">
        <f t="shared" si="6"/>
        <v>30</v>
      </c>
    </row>
    <row r="64" spans="1:10">
      <c r="A64" s="1" t="s">
        <v>16</v>
      </c>
      <c r="B64" s="1">
        <v>2010</v>
      </c>
      <c r="C64" s="1">
        <v>5.8</v>
      </c>
      <c r="D64" s="1">
        <v>11</v>
      </c>
      <c r="E64" s="1">
        <v>232</v>
      </c>
      <c r="F64" s="1">
        <v>64</v>
      </c>
      <c r="G64" s="6">
        <f t="shared" si="3"/>
        <v>2552</v>
      </c>
      <c r="H64" s="6">
        <f t="shared" si="4"/>
        <v>1345.6</v>
      </c>
      <c r="I64" s="6">
        <f t="shared" si="5"/>
        <v>1206.4000000000001</v>
      </c>
      <c r="J64" s="7">
        <f t="shared" si="6"/>
        <v>1142.4000000000001</v>
      </c>
    </row>
    <row r="65" spans="1:10">
      <c r="A65" s="1" t="s">
        <v>15</v>
      </c>
      <c r="B65" s="1">
        <v>2010</v>
      </c>
      <c r="C65" s="1">
        <v>2.2000000000000002</v>
      </c>
      <c r="D65" s="1">
        <v>11</v>
      </c>
      <c r="E65" s="1">
        <v>316</v>
      </c>
      <c r="F65" s="1">
        <v>26</v>
      </c>
      <c r="G65" s="6">
        <f t="shared" si="3"/>
        <v>3476</v>
      </c>
      <c r="H65" s="6">
        <f t="shared" si="4"/>
        <v>695.2</v>
      </c>
      <c r="I65" s="6">
        <f t="shared" si="5"/>
        <v>2780.8</v>
      </c>
      <c r="J65" s="7">
        <f t="shared" si="6"/>
        <v>2754.8</v>
      </c>
    </row>
    <row r="66" spans="1:10">
      <c r="A66" s="1" t="s">
        <v>14</v>
      </c>
      <c r="B66" s="1">
        <v>2010</v>
      </c>
      <c r="C66" s="1">
        <v>2.5</v>
      </c>
      <c r="D66" s="1">
        <v>2.99</v>
      </c>
      <c r="E66" s="1">
        <v>1</v>
      </c>
      <c r="F66" s="1">
        <v>0</v>
      </c>
      <c r="G66" s="6">
        <f t="shared" si="3"/>
        <v>2.99</v>
      </c>
      <c r="H66" s="6">
        <f t="shared" ref="H66:H71" si="7">E66*C66</f>
        <v>2.5</v>
      </c>
      <c r="I66" s="6">
        <f t="shared" ref="I66:I71" si="8">G66-H66</f>
        <v>0.49000000000000021</v>
      </c>
      <c r="J66" s="7">
        <f t="shared" ref="J66:J97" si="9">I66-F66</f>
        <v>0.49000000000000021</v>
      </c>
    </row>
    <row r="67" spans="1:10">
      <c r="A67" s="1" t="s">
        <v>12</v>
      </c>
      <c r="B67" s="1">
        <v>2011</v>
      </c>
      <c r="C67" s="1">
        <v>1.76</v>
      </c>
      <c r="D67" s="1">
        <v>3.5</v>
      </c>
      <c r="E67" s="1">
        <v>46</v>
      </c>
      <c r="F67" s="1">
        <v>0</v>
      </c>
      <c r="G67" s="8">
        <f t="shared" ref="G67:G71" si="10">E67*D67</f>
        <v>161</v>
      </c>
      <c r="H67" s="6">
        <f t="shared" si="7"/>
        <v>80.959999999999994</v>
      </c>
      <c r="I67" s="6">
        <f t="shared" si="8"/>
        <v>80.040000000000006</v>
      </c>
      <c r="J67" s="7">
        <f t="shared" si="9"/>
        <v>80.040000000000006</v>
      </c>
    </row>
    <row r="68" spans="1:10">
      <c r="A68" s="1" t="s">
        <v>13</v>
      </c>
      <c r="B68" s="1">
        <v>2011</v>
      </c>
      <c r="C68" s="1">
        <v>2.0299999999999998</v>
      </c>
      <c r="D68" s="1">
        <v>3.99</v>
      </c>
      <c r="E68" s="1">
        <v>2</v>
      </c>
      <c r="F68" s="1">
        <v>0</v>
      </c>
      <c r="G68" s="8">
        <f t="shared" si="10"/>
        <v>7.98</v>
      </c>
      <c r="H68" s="6">
        <f t="shared" si="7"/>
        <v>4.0599999999999996</v>
      </c>
      <c r="I68" s="6">
        <f t="shared" si="8"/>
        <v>3.9200000000000008</v>
      </c>
      <c r="J68" s="7">
        <f t="shared" si="9"/>
        <v>3.9200000000000008</v>
      </c>
    </row>
    <row r="69" spans="1:10">
      <c r="A69" s="1" t="s">
        <v>16</v>
      </c>
      <c r="B69" s="1">
        <v>2011</v>
      </c>
      <c r="C69" s="1">
        <v>5.7</v>
      </c>
      <c r="D69" s="1">
        <v>12</v>
      </c>
      <c r="E69" s="1">
        <v>325</v>
      </c>
      <c r="F69" s="1">
        <v>56</v>
      </c>
      <c r="G69" s="6">
        <f t="shared" si="10"/>
        <v>3900</v>
      </c>
      <c r="H69" s="6">
        <f t="shared" si="7"/>
        <v>1852.5</v>
      </c>
      <c r="I69" s="6">
        <f t="shared" si="8"/>
        <v>2047.5</v>
      </c>
      <c r="J69" s="7">
        <f t="shared" si="9"/>
        <v>1991.5</v>
      </c>
    </row>
    <row r="70" spans="1:10">
      <c r="A70" s="1" t="s">
        <v>15</v>
      </c>
      <c r="B70" s="1">
        <v>2011</v>
      </c>
      <c r="C70" s="1">
        <v>1.5</v>
      </c>
      <c r="D70" s="1">
        <v>9</v>
      </c>
      <c r="E70" s="1">
        <v>285</v>
      </c>
      <c r="F70" s="1">
        <v>18</v>
      </c>
      <c r="G70" s="6">
        <f t="shared" si="10"/>
        <v>2565</v>
      </c>
      <c r="H70" s="6">
        <f t="shared" si="7"/>
        <v>427.5</v>
      </c>
      <c r="I70" s="6">
        <f t="shared" si="8"/>
        <v>2137.5</v>
      </c>
      <c r="J70" s="7">
        <f t="shared" si="9"/>
        <v>2119.5</v>
      </c>
    </row>
    <row r="71" spans="1:10">
      <c r="A71" s="1" t="s">
        <v>14</v>
      </c>
      <c r="B71" s="1">
        <v>2011</v>
      </c>
      <c r="C71" s="1">
        <v>2.9</v>
      </c>
      <c r="D71" s="1">
        <v>2.99</v>
      </c>
      <c r="E71" s="1">
        <v>0</v>
      </c>
      <c r="F71" s="1">
        <v>0</v>
      </c>
      <c r="G71" s="6">
        <f t="shared" si="10"/>
        <v>0</v>
      </c>
      <c r="H71" s="6">
        <f t="shared" si="7"/>
        <v>0</v>
      </c>
      <c r="I71" s="6">
        <f t="shared" si="8"/>
        <v>0</v>
      </c>
      <c r="J71" s="7">
        <f t="shared" si="9"/>
        <v>0</v>
      </c>
    </row>
  </sheetData>
  <autoFilter ref="A1:J71">
    <filterColumn colId="0"/>
    <filterColumn colId="5"/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תרשימים</vt:lpstr>
      <vt:lpstr>נתונים וחישובים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 Hasin</dc:creator>
  <cp:lastModifiedBy>ehasin</cp:lastModifiedBy>
  <cp:lastPrinted>2012-04-22T07:40:28Z</cp:lastPrinted>
  <dcterms:created xsi:type="dcterms:W3CDTF">2012-04-22T05:32:55Z</dcterms:created>
  <dcterms:modified xsi:type="dcterms:W3CDTF">2012-04-22T15:00:04Z</dcterms:modified>
</cp:coreProperties>
</file>