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B7FE6334-C1A2-E50D-BD3D-5F4D41BBC2E3}"/>
  <workbookPr codeName="ThisWorkbook" defaultThemeVersion="124226"/>
  <bookViews>
    <workbookView xWindow="120" yWindow="30" windowWidth="19020" windowHeight="8070"/>
  </bookViews>
  <sheets>
    <sheet name="Data &amp; Calculations" sheetId="1" r:id="rId1"/>
    <sheet name="Contribution Chart" sheetId="2" r:id="rId2"/>
  </sheets>
  <calcPr calcId="125725"/>
</workbook>
</file>

<file path=xl/calcChain.xml><?xml version="1.0" encoding="utf-8"?>
<calcChain xmlns="http://schemas.openxmlformats.org/spreadsheetml/2006/main">
  <c r="D23" i="1"/>
  <c r="F23" s="1"/>
  <c r="H23" s="1"/>
  <c r="F17"/>
  <c r="H17" s="1"/>
  <c r="D18"/>
  <c r="F21"/>
  <c r="H21" s="1"/>
  <c r="B29"/>
  <c r="B28"/>
  <c r="F25"/>
  <c r="H25" s="1"/>
  <c r="F24"/>
  <c r="H24" s="1"/>
  <c r="F22"/>
  <c r="H22" s="1"/>
  <c r="F20"/>
  <c r="H20" s="1"/>
  <c r="F19"/>
  <c r="H19" s="1"/>
  <c r="F18"/>
  <c r="H18" s="1"/>
  <c r="F16"/>
  <c r="H16" s="1"/>
  <c r="F15"/>
  <c r="H15" s="1"/>
  <c r="F14"/>
  <c r="H14" s="1"/>
  <c r="F13"/>
  <c r="H13" s="1"/>
  <c r="F12"/>
  <c r="H12" s="1"/>
  <c r="F11"/>
  <c r="H11" s="1"/>
  <c r="F10"/>
  <c r="H10" s="1"/>
  <c r="F9"/>
  <c r="H9" s="1"/>
  <c r="F8"/>
  <c r="H8" s="1"/>
  <c r="F7"/>
  <c r="H7" s="1"/>
  <c r="F6"/>
  <c r="H6" s="1"/>
  <c r="D29"/>
  <c r="F29" s="1"/>
  <c r="C28"/>
  <c r="F28" s="1"/>
  <c r="H28" s="1"/>
  <c r="P24" l="1"/>
  <c r="H29"/>
  <c r="I15" l="1"/>
  <c r="G15" s="1"/>
  <c r="I7"/>
  <c r="I24"/>
  <c r="I12"/>
  <c r="G12" s="1"/>
  <c r="I21"/>
  <c r="G21" s="1"/>
  <c r="I13"/>
  <c r="I18"/>
  <c r="G18" s="1"/>
  <c r="I23"/>
  <c r="G23" s="1"/>
  <c r="I10"/>
  <c r="J10" s="1"/>
  <c r="I19"/>
  <c r="G19" s="1"/>
  <c r="I16"/>
  <c r="G16" s="1"/>
  <c r="I25"/>
  <c r="G25" s="1"/>
  <c r="I17"/>
  <c r="G17" s="1"/>
  <c r="I9"/>
  <c r="G9" s="1"/>
  <c r="I11"/>
  <c r="J11" s="1"/>
  <c r="I20"/>
  <c r="G20" s="1"/>
  <c r="I8"/>
  <c r="G8" s="1"/>
  <c r="I22"/>
  <c r="G22" s="1"/>
  <c r="I14"/>
  <c r="G14" s="1"/>
  <c r="I6"/>
  <c r="F27" l="1"/>
  <c r="J29" s="1"/>
  <c r="G11"/>
  <c r="J15"/>
  <c r="G7"/>
  <c r="G6"/>
  <c r="J6"/>
  <c r="G10"/>
  <c r="G24"/>
  <c r="G13"/>
  <c r="H27" l="1"/>
  <c r="G27"/>
  <c r="J20" s="1"/>
  <c r="J7" l="1"/>
  <c r="J24"/>
  <c r="J12"/>
  <c r="J8"/>
  <c r="J18"/>
  <c r="J23"/>
  <c r="J25"/>
  <c r="J22"/>
  <c r="J19"/>
  <c r="J21"/>
  <c r="J16"/>
  <c r="J14"/>
  <c r="J27"/>
  <c r="J9"/>
  <c r="J13"/>
  <c r="J17"/>
  <c r="M8" l="1"/>
  <c r="O8" s="1"/>
  <c r="N8" s="1"/>
  <c r="M18"/>
  <c r="M14"/>
  <c r="M9"/>
  <c r="M13"/>
  <c r="M12"/>
  <c r="M15"/>
  <c r="M11"/>
  <c r="M7"/>
  <c r="M10"/>
  <c r="M17"/>
  <c r="M16"/>
  <c r="M6"/>
  <c r="Q6" s="1"/>
  <c r="P8" l="1"/>
  <c r="S8"/>
  <c r="R8"/>
  <c r="O11"/>
  <c r="N11" s="1"/>
  <c r="P11"/>
  <c r="O9"/>
  <c r="N9" s="1"/>
  <c r="P9"/>
  <c r="O6"/>
  <c r="N6" s="1"/>
  <c r="R6"/>
  <c r="S6"/>
  <c r="P7"/>
  <c r="O7"/>
  <c r="N7" s="1"/>
  <c r="P13"/>
  <c r="O13"/>
  <c r="N13" s="1"/>
  <c r="P16"/>
  <c r="O16"/>
  <c r="N16" s="1"/>
  <c r="O12"/>
  <c r="P12"/>
  <c r="O18"/>
  <c r="O10"/>
  <c r="P10"/>
  <c r="P17"/>
  <c r="O17"/>
  <c r="N17" s="1"/>
  <c r="P15"/>
  <c r="O15"/>
  <c r="N15" s="1"/>
  <c r="O14"/>
  <c r="P14"/>
  <c r="N18" l="1"/>
  <c r="N12"/>
  <c r="R12" s="1"/>
  <c r="N14"/>
  <c r="S14" s="1"/>
  <c r="N10"/>
  <c r="R10" s="1"/>
  <c r="Q9"/>
  <c r="Q8"/>
  <c r="Q7"/>
  <c r="R7"/>
  <c r="R15"/>
  <c r="S15"/>
  <c r="R9"/>
  <c r="S9"/>
  <c r="R17"/>
  <c r="S17"/>
  <c r="S16"/>
  <c r="R16"/>
  <c r="R11"/>
  <c r="S11"/>
  <c r="R13"/>
  <c r="S13"/>
  <c r="P6"/>
  <c r="S10" l="1"/>
  <c r="P25"/>
  <c r="Q18"/>
  <c r="P18"/>
  <c r="S18"/>
  <c r="R18"/>
  <c r="S12"/>
  <c r="Q13"/>
  <c r="Q15"/>
  <c r="Q14"/>
  <c r="Q10"/>
  <c r="Q16"/>
  <c r="R14"/>
  <c r="Q12"/>
  <c r="Q11"/>
  <c r="Q17"/>
  <c r="S7"/>
</calcChain>
</file>

<file path=xl/sharedStrings.xml><?xml version="1.0" encoding="utf-8"?>
<sst xmlns="http://schemas.openxmlformats.org/spreadsheetml/2006/main" count="46" uniqueCount="42">
  <si>
    <t>Product</t>
  </si>
  <si>
    <t>Prev. Year Slaes</t>
  </si>
  <si>
    <t>This Year Sales</t>
  </si>
  <si>
    <t>Diff.</t>
  </si>
  <si>
    <t>Beginning/End</t>
  </si>
  <si>
    <t>Plus</t>
  </si>
  <si>
    <t>Minus</t>
  </si>
  <si>
    <t>Invisible</t>
  </si>
  <si>
    <t>ABS Diff.</t>
  </si>
  <si>
    <t>Include?</t>
  </si>
  <si>
    <t>Order</t>
  </si>
  <si>
    <t>Code</t>
  </si>
  <si>
    <t>Desc.</t>
  </si>
  <si>
    <t>Calculations</t>
  </si>
  <si>
    <t>Products for Chart</t>
  </si>
  <si>
    <t>Show Values divided by</t>
  </si>
  <si>
    <t>Chart Parameters</t>
  </si>
  <si>
    <t>Cutoff Factor</t>
  </si>
  <si>
    <t>Min Y axix Value</t>
  </si>
  <si>
    <t>Max Y axix Value</t>
  </si>
  <si>
    <t>Sales Data (X $1,000)</t>
  </si>
  <si>
    <t>The Piper at the Gates of Dawn</t>
  </si>
  <si>
    <t>A Saucerful of Secrets</t>
  </si>
  <si>
    <t>Soundtrack from the Film More</t>
  </si>
  <si>
    <t>Ummagumma</t>
  </si>
  <si>
    <t>Atom Heart Mother</t>
  </si>
  <si>
    <t>Meddle</t>
  </si>
  <si>
    <t>Obscured by Clouds</t>
  </si>
  <si>
    <t>The Dark Side of the Moon</t>
  </si>
  <si>
    <t>Wish You Were Here</t>
  </si>
  <si>
    <t>Animals</t>
  </si>
  <si>
    <t>The Wall</t>
  </si>
  <si>
    <t>The Final Cut</t>
  </si>
  <si>
    <t>A Momentary Lapse of Reason</t>
  </si>
  <si>
    <t>The Division Bell</t>
  </si>
  <si>
    <t>Delicate Sound of Thunder</t>
  </si>
  <si>
    <t>Pulse</t>
  </si>
  <si>
    <t>Is There Anybody Out There? The Wall Live 1980–81</t>
  </si>
  <si>
    <t>Relics</t>
  </si>
  <si>
    <t>Masters of Rock</t>
  </si>
  <si>
    <t>Echoes: The Best of Pink Floyd</t>
  </si>
  <si>
    <t>Other Albums</t>
  </si>
</sst>
</file>

<file path=xl/styles.xml><?xml version="1.0" encoding="utf-8"?>
<styleSheet xmlns="http://schemas.openxmlformats.org/spreadsheetml/2006/main">
  <numFmts count="2">
    <numFmt numFmtId="164" formatCode="#,##0.0"/>
    <numFmt numFmtId="165" formatCode="0.0%"/>
  </numFmts>
  <fonts count="5">
    <font>
      <sz val="11"/>
      <color theme="1"/>
      <name val="Calibri"/>
      <family val="2"/>
      <scheme val="minor"/>
    </font>
    <font>
      <b/>
      <u/>
      <sz val="11"/>
      <color theme="1"/>
      <name val="Calibri"/>
      <family val="2"/>
      <scheme val="minor"/>
    </font>
    <font>
      <sz val="11"/>
      <color theme="1"/>
      <name val="Calibri"/>
      <family val="2"/>
      <scheme val="minor"/>
    </font>
    <font>
      <b/>
      <sz val="11"/>
      <color theme="1"/>
      <name val="Calibri"/>
      <family val="2"/>
      <scheme val="minor"/>
    </font>
    <font>
      <u/>
      <sz val="9.9"/>
      <color theme="10"/>
      <name val="Calibri"/>
      <family val="2"/>
    </font>
  </fonts>
  <fills count="6">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s>
  <borders count="1">
    <border>
      <left/>
      <right/>
      <top/>
      <bottom/>
      <diagonal/>
    </border>
  </borders>
  <cellStyleXfs count="3">
    <xf numFmtId="0" fontId="0" fillId="0" borderId="0"/>
    <xf numFmtId="9"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25">
    <xf numFmtId="0" fontId="0" fillId="0" borderId="0" xfId="0"/>
    <xf numFmtId="0" fontId="1" fillId="0" borderId="0" xfId="0" applyFont="1" applyAlignment="1">
      <alignment wrapText="1"/>
    </xf>
    <xf numFmtId="0" fontId="0" fillId="0" borderId="0" xfId="0" applyAlignment="1">
      <alignment wrapText="1"/>
    </xf>
    <xf numFmtId="3" fontId="0" fillId="0" borderId="0" xfId="0" applyNumberFormat="1"/>
    <xf numFmtId="3" fontId="0" fillId="0" borderId="0" xfId="0" applyNumberFormat="1" applyAlignment="1">
      <alignment horizontal="right"/>
    </xf>
    <xf numFmtId="3" fontId="0" fillId="0" borderId="0" xfId="0" applyNumberFormat="1" applyAlignment="1">
      <alignment horizontal="left"/>
    </xf>
    <xf numFmtId="0" fontId="0" fillId="0" borderId="0" xfId="0" applyAlignment="1">
      <alignment horizontal="left"/>
    </xf>
    <xf numFmtId="0" fontId="0" fillId="2" borderId="0" xfId="0" applyFill="1"/>
    <xf numFmtId="0" fontId="1" fillId="2" borderId="0" xfId="0" applyFont="1" applyFill="1" applyAlignment="1">
      <alignment wrapText="1"/>
    </xf>
    <xf numFmtId="3" fontId="0" fillId="2" borderId="0" xfId="0" applyNumberFormat="1" applyFill="1"/>
    <xf numFmtId="0" fontId="0" fillId="2" borderId="0" xfId="0" applyFill="1" applyAlignment="1">
      <alignment horizontal="centerContinuous"/>
    </xf>
    <xf numFmtId="0" fontId="3" fillId="2" borderId="0" xfId="0" applyFont="1" applyFill="1" applyAlignment="1">
      <alignment horizontal="centerContinuous"/>
    </xf>
    <xf numFmtId="0" fontId="3" fillId="3" borderId="0" xfId="0" applyFont="1" applyFill="1" applyAlignment="1">
      <alignment horizontal="centerContinuous"/>
    </xf>
    <xf numFmtId="0" fontId="0" fillId="3" borderId="0" xfId="0" applyFill="1" applyAlignment="1">
      <alignment horizontal="centerContinuous"/>
    </xf>
    <xf numFmtId="0" fontId="1" fillId="0" borderId="0" xfId="0" applyFont="1" applyAlignment="1">
      <alignment horizontal="right" wrapText="1"/>
    </xf>
    <xf numFmtId="164" fontId="0" fillId="0" borderId="0" xfId="0" applyNumberFormat="1" applyAlignment="1">
      <alignment horizontal="right"/>
    </xf>
    <xf numFmtId="4" fontId="0" fillId="0" borderId="0" xfId="0" applyNumberFormat="1" applyAlignment="1">
      <alignment horizontal="right"/>
    </xf>
    <xf numFmtId="3" fontId="1" fillId="0" borderId="0" xfId="0" applyNumberFormat="1" applyFont="1" applyAlignment="1">
      <alignment horizontal="left"/>
    </xf>
    <xf numFmtId="0" fontId="1" fillId="0" borderId="0" xfId="0" applyFont="1" applyAlignment="1">
      <alignment horizontal="left"/>
    </xf>
    <xf numFmtId="0" fontId="1" fillId="0" borderId="0" xfId="0" applyFont="1"/>
    <xf numFmtId="0" fontId="1" fillId="0" borderId="0" xfId="0" applyFont="1" applyAlignment="1">
      <alignment horizontal="right"/>
    </xf>
    <xf numFmtId="0" fontId="0" fillId="4" borderId="0" xfId="0" applyFill="1"/>
    <xf numFmtId="0" fontId="0" fillId="5" borderId="0" xfId="0" applyFill="1"/>
    <xf numFmtId="165" fontId="0" fillId="4" borderId="0" xfId="1" applyNumberFormat="1" applyFont="1" applyFill="1" applyAlignment="1">
      <alignment horizontal="right"/>
    </xf>
    <xf numFmtId="0" fontId="4" fillId="0" borderId="0" xfId="2" applyAlignment="1" applyProtection="1"/>
  </cellXfs>
  <cellStyles count="3">
    <cellStyle name="Hyperlink" xfId="2" builtinId="8"/>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Sales - Product Contribution</a:t>
            </a:r>
          </a:p>
          <a:p>
            <a:pPr>
              <a:defRPr/>
            </a:pPr>
            <a:r>
              <a:rPr lang="en-US" sz="1200" b="1" i="0" u="none" strike="noStrike" baseline="0"/>
              <a:t>Mil. USD, Current Year vs. Prev. Year </a:t>
            </a:r>
            <a:endParaRPr lang="en-US" sz="1200"/>
          </a:p>
        </c:rich>
      </c:tx>
      <c:layout/>
    </c:title>
    <c:plotArea>
      <c:layout/>
      <c:barChart>
        <c:barDir val="col"/>
        <c:grouping val="stacked"/>
        <c:ser>
          <c:idx val="0"/>
          <c:order val="0"/>
          <c:tx>
            <c:strRef>
              <c:f>'Data &amp; Calculations'!$P$5</c:f>
              <c:strCache>
                <c:ptCount val="1"/>
                <c:pt idx="0">
                  <c:v>Beginning/End</c:v>
                </c:pt>
              </c:strCache>
            </c:strRef>
          </c:tx>
          <c:dLbls>
            <c:txPr>
              <a:bodyPr/>
              <a:lstStyle/>
              <a:p>
                <a:pPr>
                  <a:defRPr sz="1100" b="1">
                    <a:solidFill>
                      <a:schemeClr val="bg1"/>
                    </a:solidFill>
                  </a:defRPr>
                </a:pPr>
                <a:endParaRPr lang="en-US"/>
              </a:p>
            </c:txPr>
            <c:showVal val="1"/>
          </c:dLbls>
          <c:cat>
            <c:strRef>
              <c:f>'Data &amp; Calculations'!$O$6:$O$18</c:f>
              <c:strCache>
                <c:ptCount val="13"/>
                <c:pt idx="0">
                  <c:v>Prev. Year Slaes</c:v>
                </c:pt>
                <c:pt idx="1">
                  <c:v>Wish You Were Here</c:v>
                </c:pt>
                <c:pt idx="2">
                  <c:v>Echoes: The Best of Pink Floyd</c:v>
                </c:pt>
                <c:pt idx="3">
                  <c:v>The Division Bell</c:v>
                </c:pt>
                <c:pt idx="4">
                  <c:v>The Wall</c:v>
                </c:pt>
                <c:pt idx="5">
                  <c:v>Delicate Sound of Thunder</c:v>
                </c:pt>
                <c:pt idx="6">
                  <c:v>Obscured by Clouds</c:v>
                </c:pt>
                <c:pt idx="7">
                  <c:v>Other Albums</c:v>
                </c:pt>
                <c:pt idx="8">
                  <c:v>The Dark Side of the Moon</c:v>
                </c:pt>
                <c:pt idx="9">
                  <c:v>Pulse</c:v>
                </c:pt>
                <c:pt idx="10">
                  <c:v>Is There Anybody Out There? The Wall Live 1980–81</c:v>
                </c:pt>
                <c:pt idx="11">
                  <c:v>Ummagumma</c:v>
                </c:pt>
                <c:pt idx="12">
                  <c:v>This Year Sales</c:v>
                </c:pt>
              </c:strCache>
            </c:strRef>
          </c:cat>
          <c:val>
            <c:numRef>
              <c:f>'Data &amp; Calculations'!$P$6:$P$18</c:f>
              <c:numCache>
                <c:formatCode>#,##0.0</c:formatCode>
                <c:ptCount val="13"/>
                <c:pt idx="0">
                  <c:v>82.085999999999999</c:v>
                </c:pt>
                <c:pt idx="1">
                  <c:v>#N/A</c:v>
                </c:pt>
                <c:pt idx="2">
                  <c:v>#N/A</c:v>
                </c:pt>
                <c:pt idx="3">
                  <c:v>#N/A</c:v>
                </c:pt>
                <c:pt idx="4">
                  <c:v>#N/A</c:v>
                </c:pt>
                <c:pt idx="5">
                  <c:v>#N/A</c:v>
                </c:pt>
                <c:pt idx="6">
                  <c:v>#N/A</c:v>
                </c:pt>
                <c:pt idx="7">
                  <c:v>#N/A</c:v>
                </c:pt>
                <c:pt idx="8">
                  <c:v>#N/A</c:v>
                </c:pt>
                <c:pt idx="9">
                  <c:v>#N/A</c:v>
                </c:pt>
                <c:pt idx="10">
                  <c:v>#N/A</c:v>
                </c:pt>
                <c:pt idx="11">
                  <c:v>#N/A</c:v>
                </c:pt>
                <c:pt idx="12">
                  <c:v>95.474000000000004</c:v>
                </c:pt>
              </c:numCache>
            </c:numRef>
          </c:val>
        </c:ser>
        <c:ser>
          <c:idx val="1"/>
          <c:order val="1"/>
          <c:tx>
            <c:strRef>
              <c:f>'Data &amp; Calculations'!$Q$5</c:f>
              <c:strCache>
                <c:ptCount val="1"/>
                <c:pt idx="0">
                  <c:v>Invisible</c:v>
                </c:pt>
              </c:strCache>
            </c:strRef>
          </c:tx>
          <c:spPr>
            <a:noFill/>
            <a:ln>
              <a:noFill/>
            </a:ln>
          </c:spPr>
          <c:cat>
            <c:strRef>
              <c:f>'Data &amp; Calculations'!$O$6:$O$18</c:f>
              <c:strCache>
                <c:ptCount val="13"/>
                <c:pt idx="0">
                  <c:v>Prev. Year Slaes</c:v>
                </c:pt>
                <c:pt idx="1">
                  <c:v>Wish You Were Here</c:v>
                </c:pt>
                <c:pt idx="2">
                  <c:v>Echoes: The Best of Pink Floyd</c:v>
                </c:pt>
                <c:pt idx="3">
                  <c:v>The Division Bell</c:v>
                </c:pt>
                <c:pt idx="4">
                  <c:v>The Wall</c:v>
                </c:pt>
                <c:pt idx="5">
                  <c:v>Delicate Sound of Thunder</c:v>
                </c:pt>
                <c:pt idx="6">
                  <c:v>Obscured by Clouds</c:v>
                </c:pt>
                <c:pt idx="7">
                  <c:v>Other Albums</c:v>
                </c:pt>
                <c:pt idx="8">
                  <c:v>The Dark Side of the Moon</c:v>
                </c:pt>
                <c:pt idx="9">
                  <c:v>Pulse</c:v>
                </c:pt>
                <c:pt idx="10">
                  <c:v>Is There Anybody Out There? The Wall Live 1980–81</c:v>
                </c:pt>
                <c:pt idx="11">
                  <c:v>Ummagumma</c:v>
                </c:pt>
                <c:pt idx="12">
                  <c:v>This Year Sales</c:v>
                </c:pt>
              </c:strCache>
            </c:strRef>
          </c:cat>
          <c:val>
            <c:numRef>
              <c:f>'Data &amp; Calculations'!$Q$6:$Q$18</c:f>
              <c:numCache>
                <c:formatCode>#,##0.0</c:formatCode>
                <c:ptCount val="13"/>
                <c:pt idx="0">
                  <c:v>#N/A</c:v>
                </c:pt>
                <c:pt idx="1">
                  <c:v>82.085999999999999</c:v>
                </c:pt>
                <c:pt idx="2">
                  <c:v>90.32</c:v>
                </c:pt>
                <c:pt idx="3">
                  <c:v>97.108999999999995</c:v>
                </c:pt>
                <c:pt idx="4">
                  <c:v>103.637</c:v>
                </c:pt>
                <c:pt idx="5">
                  <c:v>108.151</c:v>
                </c:pt>
                <c:pt idx="6">
                  <c:v>112.03</c:v>
                </c:pt>
                <c:pt idx="7">
                  <c:v>114.822</c:v>
                </c:pt>
                <c:pt idx="8">
                  <c:v>110.351</c:v>
                </c:pt>
                <c:pt idx="9">
                  <c:v>105.70099999999999</c:v>
                </c:pt>
                <c:pt idx="10">
                  <c:v>100.60899999999999</c:v>
                </c:pt>
                <c:pt idx="11">
                  <c:v>95.47399999999999</c:v>
                </c:pt>
                <c:pt idx="12">
                  <c:v>#N/A</c:v>
                </c:pt>
              </c:numCache>
            </c:numRef>
          </c:val>
        </c:ser>
        <c:ser>
          <c:idx val="2"/>
          <c:order val="2"/>
          <c:tx>
            <c:strRef>
              <c:f>'Data &amp; Calculations'!$R$5</c:f>
              <c:strCache>
                <c:ptCount val="1"/>
                <c:pt idx="0">
                  <c:v>Plus</c:v>
                </c:pt>
              </c:strCache>
            </c:strRef>
          </c:tx>
          <c:spPr>
            <a:solidFill>
              <a:schemeClr val="accent3">
                <a:lumMod val="60000"/>
                <a:lumOff val="40000"/>
              </a:schemeClr>
            </a:solidFill>
          </c:spPr>
          <c:dLbls>
            <c:txPr>
              <a:bodyPr/>
              <a:lstStyle/>
              <a:p>
                <a:pPr>
                  <a:defRPr sz="1100" b="1"/>
                </a:pPr>
                <a:endParaRPr lang="en-US"/>
              </a:p>
            </c:txPr>
            <c:dLblPos val="inEnd"/>
            <c:showVal val="1"/>
          </c:dLbls>
          <c:cat>
            <c:strRef>
              <c:f>'Data &amp; Calculations'!$O$6:$O$18</c:f>
              <c:strCache>
                <c:ptCount val="13"/>
                <c:pt idx="0">
                  <c:v>Prev. Year Slaes</c:v>
                </c:pt>
                <c:pt idx="1">
                  <c:v>Wish You Were Here</c:v>
                </c:pt>
                <c:pt idx="2">
                  <c:v>Echoes: The Best of Pink Floyd</c:v>
                </c:pt>
                <c:pt idx="3">
                  <c:v>The Division Bell</c:v>
                </c:pt>
                <c:pt idx="4">
                  <c:v>The Wall</c:v>
                </c:pt>
                <c:pt idx="5">
                  <c:v>Delicate Sound of Thunder</c:v>
                </c:pt>
                <c:pt idx="6">
                  <c:v>Obscured by Clouds</c:v>
                </c:pt>
                <c:pt idx="7">
                  <c:v>Other Albums</c:v>
                </c:pt>
                <c:pt idx="8">
                  <c:v>The Dark Side of the Moon</c:v>
                </c:pt>
                <c:pt idx="9">
                  <c:v>Pulse</c:v>
                </c:pt>
                <c:pt idx="10">
                  <c:v>Is There Anybody Out There? The Wall Live 1980–81</c:v>
                </c:pt>
                <c:pt idx="11">
                  <c:v>Ummagumma</c:v>
                </c:pt>
                <c:pt idx="12">
                  <c:v>This Year Sales</c:v>
                </c:pt>
              </c:strCache>
            </c:strRef>
          </c:cat>
          <c:val>
            <c:numRef>
              <c:f>'Data &amp; Calculations'!$R$6:$R$18</c:f>
              <c:numCache>
                <c:formatCode>#,##0.0</c:formatCode>
                <c:ptCount val="13"/>
                <c:pt idx="0">
                  <c:v>#N/A</c:v>
                </c:pt>
                <c:pt idx="1">
                  <c:v>8.234</c:v>
                </c:pt>
                <c:pt idx="2">
                  <c:v>6.7889999999999997</c:v>
                </c:pt>
                <c:pt idx="3">
                  <c:v>6.5279999999999996</c:v>
                </c:pt>
                <c:pt idx="4">
                  <c:v>4.5140000000000002</c:v>
                </c:pt>
                <c:pt idx="5">
                  <c:v>3.879</c:v>
                </c:pt>
                <c:pt idx="6">
                  <c:v>3.3119999999999998</c:v>
                </c:pt>
                <c:pt idx="7">
                  <c:v>#N/A</c:v>
                </c:pt>
                <c:pt idx="8">
                  <c:v>#N/A</c:v>
                </c:pt>
                <c:pt idx="9">
                  <c:v>#N/A</c:v>
                </c:pt>
                <c:pt idx="10">
                  <c:v>#N/A</c:v>
                </c:pt>
                <c:pt idx="11">
                  <c:v>#N/A</c:v>
                </c:pt>
                <c:pt idx="12">
                  <c:v>#N/A</c:v>
                </c:pt>
              </c:numCache>
            </c:numRef>
          </c:val>
        </c:ser>
        <c:ser>
          <c:idx val="3"/>
          <c:order val="3"/>
          <c:tx>
            <c:strRef>
              <c:f>'Data &amp; Calculations'!$S$5</c:f>
              <c:strCache>
                <c:ptCount val="1"/>
                <c:pt idx="0">
                  <c:v>Minus</c:v>
                </c:pt>
              </c:strCache>
            </c:strRef>
          </c:tx>
          <c:spPr>
            <a:solidFill>
              <a:schemeClr val="accent2">
                <a:lumMod val="40000"/>
                <a:lumOff val="60000"/>
              </a:schemeClr>
            </a:solidFill>
          </c:spPr>
          <c:dLbls>
            <c:txPr>
              <a:bodyPr/>
              <a:lstStyle/>
              <a:p>
                <a:pPr>
                  <a:defRPr sz="1100" b="1"/>
                </a:pPr>
                <a:endParaRPr lang="en-US"/>
              </a:p>
            </c:txPr>
            <c:dLblPos val="inEnd"/>
            <c:showVal val="1"/>
          </c:dLbls>
          <c:cat>
            <c:strRef>
              <c:f>'Data &amp; Calculations'!$O$6:$O$18</c:f>
              <c:strCache>
                <c:ptCount val="13"/>
                <c:pt idx="0">
                  <c:v>Prev. Year Slaes</c:v>
                </c:pt>
                <c:pt idx="1">
                  <c:v>Wish You Were Here</c:v>
                </c:pt>
                <c:pt idx="2">
                  <c:v>Echoes: The Best of Pink Floyd</c:v>
                </c:pt>
                <c:pt idx="3">
                  <c:v>The Division Bell</c:v>
                </c:pt>
                <c:pt idx="4">
                  <c:v>The Wall</c:v>
                </c:pt>
                <c:pt idx="5">
                  <c:v>Delicate Sound of Thunder</c:v>
                </c:pt>
                <c:pt idx="6">
                  <c:v>Obscured by Clouds</c:v>
                </c:pt>
                <c:pt idx="7">
                  <c:v>Other Albums</c:v>
                </c:pt>
                <c:pt idx="8">
                  <c:v>The Dark Side of the Moon</c:v>
                </c:pt>
                <c:pt idx="9">
                  <c:v>Pulse</c:v>
                </c:pt>
                <c:pt idx="10">
                  <c:v>Is There Anybody Out There? The Wall Live 1980–81</c:v>
                </c:pt>
                <c:pt idx="11">
                  <c:v>Ummagumma</c:v>
                </c:pt>
                <c:pt idx="12">
                  <c:v>This Year Sales</c:v>
                </c:pt>
              </c:strCache>
            </c:strRef>
          </c:cat>
          <c:val>
            <c:numRef>
              <c:f>'Data &amp; Calculations'!$S$6:$S$18</c:f>
              <c:numCache>
                <c:formatCode>#,##0.0</c:formatCode>
                <c:ptCount val="13"/>
                <c:pt idx="0">
                  <c:v>#N/A</c:v>
                </c:pt>
                <c:pt idx="1">
                  <c:v>#N/A</c:v>
                </c:pt>
                <c:pt idx="2">
                  <c:v>#N/A</c:v>
                </c:pt>
                <c:pt idx="3">
                  <c:v>#N/A</c:v>
                </c:pt>
                <c:pt idx="4">
                  <c:v>#N/A</c:v>
                </c:pt>
                <c:pt idx="5">
                  <c:v>#N/A</c:v>
                </c:pt>
                <c:pt idx="6">
                  <c:v>#N/A</c:v>
                </c:pt>
                <c:pt idx="7">
                  <c:v>0.52</c:v>
                </c:pt>
                <c:pt idx="8">
                  <c:v>4.4710000000000001</c:v>
                </c:pt>
                <c:pt idx="9">
                  <c:v>4.6500000000000004</c:v>
                </c:pt>
                <c:pt idx="10">
                  <c:v>5.0919999999999996</c:v>
                </c:pt>
                <c:pt idx="11">
                  <c:v>5.1349999999999998</c:v>
                </c:pt>
                <c:pt idx="12">
                  <c:v>#N/A</c:v>
                </c:pt>
              </c:numCache>
            </c:numRef>
          </c:val>
        </c:ser>
        <c:gapWidth val="0"/>
        <c:overlap val="100"/>
        <c:axId val="39901056"/>
        <c:axId val="39902592"/>
      </c:barChart>
      <c:catAx>
        <c:axId val="39901056"/>
        <c:scaling>
          <c:orientation val="minMax"/>
        </c:scaling>
        <c:axPos val="b"/>
        <c:numFmt formatCode="General" sourceLinked="1"/>
        <c:tickLblPos val="nextTo"/>
        <c:txPr>
          <a:bodyPr rot="2700000"/>
          <a:lstStyle/>
          <a:p>
            <a:pPr>
              <a:defRPr sz="1100"/>
            </a:pPr>
            <a:endParaRPr lang="en-US"/>
          </a:p>
        </c:txPr>
        <c:crossAx val="39902592"/>
        <c:crosses val="autoZero"/>
        <c:auto val="1"/>
        <c:lblAlgn val="ctr"/>
        <c:lblOffset val="100"/>
      </c:catAx>
      <c:valAx>
        <c:axId val="39902592"/>
        <c:scaling>
          <c:orientation val="minMax"/>
          <c:max val="120"/>
          <c:min val="70"/>
        </c:scaling>
        <c:axPos val="l"/>
        <c:numFmt formatCode="#,##0.0" sourceLinked="1"/>
        <c:tickLblPos val="nextTo"/>
        <c:txPr>
          <a:bodyPr/>
          <a:lstStyle/>
          <a:p>
            <a:pPr>
              <a:defRPr sz="1100"/>
            </a:pPr>
            <a:endParaRPr lang="en-US"/>
          </a:p>
        </c:txPr>
        <c:crossAx val="39901056"/>
        <c:crosses val="autoZero"/>
        <c:crossBetween val="between"/>
      </c:valAx>
    </c:plotArea>
    <c:plotVisOnly val="1"/>
  </c:chart>
  <c:printSettings>
    <c:headerFooter/>
    <c:pageMargins b="0.75000000000000056" l="0.70000000000000051" r="0.70000000000000051" t="0.75000000000000056" header="0.30000000000000027" footer="0.30000000000000027"/>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30</xdr:row>
      <xdr:rowOff>0</xdr:rowOff>
    </xdr:from>
    <xdr:to>
      <xdr:col>4</xdr:col>
      <xdr:colOff>0</xdr:colOff>
      <xdr:row>44</xdr:row>
      <xdr:rowOff>0</xdr:rowOff>
    </xdr:to>
    <xdr:sp macro="" textlink="">
      <xdr:nvSpPr>
        <xdr:cNvPr id="2" name="TextBox 1"/>
        <xdr:cNvSpPr txBox="1"/>
      </xdr:nvSpPr>
      <xdr:spPr>
        <a:xfrm>
          <a:off x="112059" y="5905500"/>
          <a:ext cx="3485029" cy="266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1"/>
          <a:r>
            <a:rPr lang="he-IL" sz="1100"/>
            <a:t>מידע גולמי:</a:t>
          </a:r>
        </a:p>
        <a:p>
          <a:pPr rtl="1"/>
          <a:r>
            <a:rPr lang="he-IL" sz="1100"/>
            <a:t>בעמודה </a:t>
          </a:r>
          <a:r>
            <a:rPr lang="en-US" sz="1100"/>
            <a:t>C</a:t>
          </a:r>
          <a:r>
            <a:rPr lang="he-IL" sz="1100"/>
            <a:t> - נתוני</a:t>
          </a:r>
          <a:r>
            <a:rPr lang="he-IL" sz="1100" baseline="0"/>
            <a:t> מכירות בשנה קודמת (מצב התחלתי), בעמודה </a:t>
          </a:r>
          <a:r>
            <a:rPr lang="en-US" sz="1100" baseline="0"/>
            <a:t>D</a:t>
          </a:r>
          <a:r>
            <a:rPr lang="he-IL" sz="1100" baseline="0"/>
            <a:t> - נתוני מכירות בשנה נוכחית (מצב סופי). </a:t>
          </a:r>
        </a:p>
        <a:p>
          <a:pPr rtl="1"/>
          <a:r>
            <a:rPr lang="he-IL" sz="1100" baseline="0"/>
            <a:t>"המוצרים" - אלבומי פינק פלויד. המצאתי את המספרים לצורך ההגדמה...</a:t>
          </a:r>
        </a:p>
        <a:p>
          <a:pPr rtl="1"/>
          <a:r>
            <a:rPr lang="he-IL" sz="1100" baseline="0"/>
            <a:t>בשורה 27 - מוצר משלים שקראתי לו </a:t>
          </a:r>
          <a:r>
            <a:rPr lang="en-US" sz="1100" baseline="0"/>
            <a:t>Other Albums</a:t>
          </a:r>
          <a:r>
            <a:rPr lang="he-IL" sz="1100" baseline="0"/>
            <a:t>. לצורך העניין, מוצר זה לא קיים באמת, וישמש אותנו להצגת המוצרים שאינם נכללים בתרשים. כדי יהיה ישים לצורך קבלת החלטות\ החלטתי לכלול בו את 10 המוצרים (האלבומים) בעלי השינוי הגדול ביותר במכירות. שאר המוצרים ייוצגו ע"י  </a:t>
          </a:r>
          <a:r>
            <a:rPr lang="en-US" sz="1100" baseline="0"/>
            <a:t>Other Albums</a:t>
          </a:r>
          <a:r>
            <a:rPr lang="he-IL" sz="1100" baseline="0"/>
            <a:t>.</a:t>
          </a:r>
        </a:p>
        <a:p>
          <a:pPr rtl="1"/>
          <a:r>
            <a:rPr lang="he-IL" sz="1100" baseline="0"/>
            <a:t>בשורות 28:29 - סה"כ מכירות לכלל המוצרים.</a:t>
          </a:r>
        </a:p>
        <a:p>
          <a:pPr rtl="1"/>
          <a:endParaRPr lang="en-US" sz="1100"/>
        </a:p>
      </xdr:txBody>
    </xdr:sp>
    <xdr:clientData/>
  </xdr:twoCellAnchor>
  <xdr:twoCellAnchor>
    <xdr:from>
      <xdr:col>5</xdr:col>
      <xdr:colOff>0</xdr:colOff>
      <xdr:row>30</xdr:row>
      <xdr:rowOff>1</xdr:rowOff>
    </xdr:from>
    <xdr:to>
      <xdr:col>10</xdr:col>
      <xdr:colOff>0</xdr:colOff>
      <xdr:row>44</xdr:row>
      <xdr:rowOff>0</xdr:rowOff>
    </xdr:to>
    <xdr:sp macro="" textlink="">
      <xdr:nvSpPr>
        <xdr:cNvPr id="4" name="TextBox 3"/>
        <xdr:cNvSpPr txBox="1"/>
      </xdr:nvSpPr>
      <xdr:spPr>
        <a:xfrm>
          <a:off x="3709147" y="5905501"/>
          <a:ext cx="3529853" cy="2666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1"/>
          <a:r>
            <a:rPr lang="he-IL" sz="1100"/>
            <a:t>חישובים:</a:t>
          </a:r>
        </a:p>
        <a:p>
          <a:pPr rtl="1"/>
          <a:r>
            <a:rPr lang="he-IL" sz="1100"/>
            <a:t>בעמודה </a:t>
          </a:r>
          <a:r>
            <a:rPr lang="en-US" sz="1100"/>
            <a:t>F</a:t>
          </a:r>
          <a:r>
            <a:rPr lang="he-IL" sz="1100"/>
            <a:t> - חישוב ההפרש בין מכירות השנה לשנה קודמת.</a:t>
          </a:r>
        </a:p>
        <a:p>
          <a:pPr rtl="1"/>
          <a:r>
            <a:rPr lang="he-IL" sz="1100"/>
            <a:t>בעמודה </a:t>
          </a:r>
          <a:r>
            <a:rPr lang="en-US" sz="1100"/>
            <a:t>H</a:t>
          </a:r>
          <a:r>
            <a:rPr lang="he-IL" sz="1100"/>
            <a:t> - ערך אבסולוטי של השינוי בעמודה </a:t>
          </a:r>
          <a:r>
            <a:rPr lang="en-US" sz="1100"/>
            <a:t>F</a:t>
          </a:r>
          <a:r>
            <a:rPr lang="he-IL" sz="1100"/>
            <a:t>.</a:t>
          </a:r>
          <a:r>
            <a:rPr lang="he-IL" sz="1100" baseline="0"/>
            <a:t> משמש כדי לבחור את 10 המוצרים עם ההפרש (האבסולוטי) הגבוהה ביותר.</a:t>
          </a:r>
        </a:p>
        <a:p>
          <a:pPr rtl="1"/>
          <a:r>
            <a:rPr lang="he-IL" sz="1100" baseline="0"/>
            <a:t>בעמודה </a:t>
          </a:r>
          <a:r>
            <a:rPr lang="en-US" sz="1100" baseline="0"/>
            <a:t>I</a:t>
          </a:r>
          <a:r>
            <a:rPr lang="he-IL" sz="1100" baseline="0"/>
            <a:t> - 1 מציין שהמוצר משתתף בתרשים, 0 - המוצר אינו נכלל בתרשים, אלא ייוצג ע"י </a:t>
          </a:r>
          <a:r>
            <a:rPr lang="en-US" sz="1100" baseline="0"/>
            <a:t>Other Albums</a:t>
          </a:r>
          <a:r>
            <a:rPr lang="he-IL" sz="1100" baseline="0"/>
            <a:t>.</a:t>
          </a:r>
        </a:p>
        <a:p>
          <a:pPr rtl="1"/>
          <a:r>
            <a:rPr lang="he-IL" sz="1100" baseline="0"/>
            <a:t>עמודה </a:t>
          </a:r>
          <a:r>
            <a:rPr lang="en-US" sz="1100" baseline="0"/>
            <a:t>G</a:t>
          </a:r>
          <a:r>
            <a:rPr lang="he-IL" sz="1100" baseline="0"/>
            <a:t> - הצגה של ערכי המוצרים המשתתפים בלבד.</a:t>
          </a:r>
        </a:p>
        <a:p>
          <a:pPr rtl="1"/>
          <a:r>
            <a:rPr lang="he-IL" sz="1100" baseline="0"/>
            <a:t>עמודה </a:t>
          </a:r>
          <a:r>
            <a:rPr lang="en-US" sz="1100" baseline="0"/>
            <a:t>J</a:t>
          </a:r>
          <a:r>
            <a:rPr lang="he-IL" sz="1100" baseline="0"/>
            <a:t>: מתן מספר סידורי לכל מוצר. המטרה: הצגת המוצרים בתרשים לפי סדר המבוסס על תרומתם לשינוי, מהמוצר שתרומתו לשינוי היא החיובית ביותר למוצר שתרומתו היא השלילית ביותר. מוצר </a:t>
          </a:r>
          <a:r>
            <a:rPr lang="en-US" sz="1100" baseline="0"/>
            <a:t>Other Albums</a:t>
          </a:r>
          <a:r>
            <a:rPr lang="he-IL" sz="1100" baseline="0"/>
            <a:t> אינו שונה מהאחרים במקרה זה, ויוצג לפי תרומתו היחסית. לעומת זאת, מצב התחלתי ומצב סופי חייבים להופיע ראשון ואחרון בהתאמה, לכן קיבלו ערכים סידוריים מיוחדים.</a:t>
          </a:r>
        </a:p>
        <a:p>
          <a:pPr rtl="1"/>
          <a:endParaRPr lang="he-IL" sz="1100" baseline="0"/>
        </a:p>
        <a:p>
          <a:pPr rtl="1"/>
          <a:endParaRPr lang="en-US" sz="1100"/>
        </a:p>
      </xdr:txBody>
    </xdr:sp>
    <xdr:clientData/>
  </xdr:twoCellAnchor>
  <xdr:twoCellAnchor>
    <xdr:from>
      <xdr:col>10</xdr:col>
      <xdr:colOff>116415</xdr:colOff>
      <xdr:row>26</xdr:row>
      <xdr:rowOff>0</xdr:rowOff>
    </xdr:from>
    <xdr:to>
      <xdr:col>18</xdr:col>
      <xdr:colOff>613832</xdr:colOff>
      <xdr:row>44</xdr:row>
      <xdr:rowOff>0</xdr:rowOff>
    </xdr:to>
    <xdr:sp macro="" textlink="">
      <xdr:nvSpPr>
        <xdr:cNvPr id="5" name="TextBox 4"/>
        <xdr:cNvSpPr txBox="1"/>
      </xdr:nvSpPr>
      <xdr:spPr>
        <a:xfrm>
          <a:off x="7376582" y="5143500"/>
          <a:ext cx="6021917" cy="342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1"/>
          <a:r>
            <a:rPr lang="he-IL" sz="1100"/>
            <a:t>יצירת</a:t>
          </a:r>
          <a:r>
            <a:rPr lang="he-IL" sz="1100" baseline="0"/>
            <a:t> התרשים:</a:t>
          </a:r>
        </a:p>
        <a:p>
          <a:pPr rtl="1"/>
          <a:r>
            <a:rPr lang="he-IL" sz="1100" baseline="0"/>
            <a:t>תרשים  הינו תרשים עמודות מצטבר, (</a:t>
          </a:r>
          <a:r>
            <a:rPr lang="en-US" sz="1100" baseline="0"/>
            <a:t>Stacked Column Chart</a:t>
          </a:r>
          <a:r>
            <a:rPr lang="he-IL" sz="1100" baseline="0"/>
            <a:t>), כשחלקו הינו בלתי נראה, מה שיוצר צורה של מפל מים/קוביות באוויר וכד'.</a:t>
          </a:r>
        </a:p>
        <a:p>
          <a:pPr rtl="1"/>
          <a:r>
            <a:rPr lang="he-IL" sz="1100" baseline="0"/>
            <a:t>עמודה </a:t>
          </a:r>
          <a:r>
            <a:rPr lang="en-US" sz="1100" baseline="0"/>
            <a:t>L</a:t>
          </a:r>
          <a:r>
            <a:rPr lang="he-IL" sz="1100" baseline="0"/>
            <a:t>: מספר רץ. עמודה </a:t>
          </a:r>
          <a:r>
            <a:rPr lang="en-US" sz="1100" baseline="0"/>
            <a:t>M</a:t>
          </a:r>
          <a:r>
            <a:rPr lang="he-IL" sz="1100" baseline="0"/>
            <a:t>:</a:t>
          </a:r>
          <a:r>
            <a:rPr lang="en-US" sz="1100" baseline="0"/>
            <a:t> </a:t>
          </a:r>
          <a:r>
            <a:rPr lang="he-IL" sz="1100" baseline="0"/>
            <a:t>סידור המוצרים לפי עמודה </a:t>
          </a:r>
          <a:r>
            <a:rPr lang="en-US" sz="1100" baseline="0"/>
            <a:t>J</a:t>
          </a:r>
          <a:r>
            <a:rPr lang="he-IL" sz="1100" baseline="0"/>
            <a:t>, כך שנק' ההתחלה ונק' הסוף בקצוות.</a:t>
          </a:r>
        </a:p>
        <a:p>
          <a:pPr rtl="1"/>
          <a:r>
            <a:rPr lang="he-IL" sz="1100" baseline="0"/>
            <a:t>עמודה </a:t>
          </a:r>
          <a:r>
            <a:rPr lang="en-US" sz="1100" baseline="0"/>
            <a:t>N</a:t>
          </a:r>
          <a:r>
            <a:rPr lang="he-IL" sz="1100" baseline="0"/>
            <a:t> - ההפרש בין מכירות בשנה קודמת לנוכחית, מחולק בתא </a:t>
          </a:r>
          <a:r>
            <a:rPr lang="en-US" sz="1100" baseline="0"/>
            <a:t>P2</a:t>
          </a:r>
          <a:r>
            <a:rPr lang="he-IL" sz="1100" baseline="0"/>
            <a:t>, כדי למנוע עומס בתרשים.</a:t>
          </a:r>
        </a:p>
        <a:p>
          <a:pPr rtl="1"/>
          <a:r>
            <a:rPr lang="he-IL" sz="1100" baseline="0"/>
            <a:t>עמודה </a:t>
          </a:r>
          <a:r>
            <a:rPr lang="en-US" sz="1100" baseline="0"/>
            <a:t>O</a:t>
          </a:r>
          <a:r>
            <a:rPr lang="he-IL" sz="1100" baseline="0"/>
            <a:t> - איתור תיאור המוצר (האלבום). עמודה זו משמשת כציר ה-</a:t>
          </a:r>
          <a:r>
            <a:rPr lang="en-US" sz="1100" baseline="0"/>
            <a:t>X</a:t>
          </a:r>
          <a:r>
            <a:rPr lang="he-IL" sz="1100" baseline="0"/>
            <a:t> של התרשים.</a:t>
          </a:r>
        </a:p>
        <a:p>
          <a:pPr rtl="1"/>
          <a:r>
            <a:rPr lang="he-IL" sz="1100"/>
            <a:t>עמודה </a:t>
          </a:r>
          <a:r>
            <a:rPr lang="en-US" sz="1100"/>
            <a:t>P</a:t>
          </a:r>
          <a:r>
            <a:rPr lang="he-IL" sz="1100"/>
            <a:t> - עמודות המצב ההתחלתי (שנה קודמת) והמצב הסופי</a:t>
          </a:r>
          <a:r>
            <a:rPr lang="he-IL" sz="1100" baseline="0"/>
            <a:t> (שנה נוכחית) (</a:t>
          </a:r>
          <a:r>
            <a:rPr lang="he-IL" sz="1100"/>
            <a:t>בתרשים - בכחול)</a:t>
          </a:r>
        </a:p>
        <a:p>
          <a:pPr rtl="1"/>
          <a:r>
            <a:rPr lang="he-IL" sz="1100"/>
            <a:t>עמודה</a:t>
          </a:r>
          <a:r>
            <a:rPr lang="he-IL" sz="1100" baseline="0"/>
            <a:t> </a:t>
          </a:r>
          <a:r>
            <a:rPr lang="en-US" sz="1100" baseline="0"/>
            <a:t>Q</a:t>
          </a:r>
          <a:r>
            <a:rPr lang="he-IL" sz="1100" baseline="0"/>
            <a:t> - חישוב של "העמודים התומכים", הבלתי נראים, של ה-"קוביות באוויר". ניקח לדוגמא את המוצר הראשון (שורה 7). ערכו 8.2, והוא מיוצג בתרשים ע"י הקוביה הירוקה הראשונה משמאל. שימו לב שהקוביה "מרחפת" באוויר. למעשה, היא נשענת על קוביה בלתי נראית השווה לגובה של הקוביה שלפניה - 82.1. זהו הערך בעמודה </a:t>
          </a:r>
          <a:r>
            <a:rPr lang="en-US" sz="1100" baseline="0"/>
            <a:t>Q7</a:t>
          </a:r>
          <a:r>
            <a:rPr lang="he-IL" sz="1100" baseline="0"/>
            <a:t>.</a:t>
          </a:r>
        </a:p>
        <a:p>
          <a:pPr rtl="1"/>
          <a:r>
            <a:rPr lang="he-IL" sz="1100" baseline="0"/>
            <a:t>עמודה </a:t>
          </a:r>
          <a:r>
            <a:rPr lang="en-US" sz="1100" baseline="0"/>
            <a:t>R</a:t>
          </a:r>
          <a:r>
            <a:rPr lang="he-IL" sz="1100" baseline="0"/>
            <a:t> - סדרת הקוביות הירוקות, תרומה חיובית. </a:t>
          </a:r>
          <a:r>
            <a:rPr lang="he-IL" sz="1100"/>
            <a:t>עמודה </a:t>
          </a:r>
          <a:r>
            <a:rPr lang="he-IL" sz="1100" baseline="0"/>
            <a:t> </a:t>
          </a:r>
          <a:r>
            <a:rPr lang="en-US" sz="1100" baseline="0"/>
            <a:t>S</a:t>
          </a:r>
          <a:r>
            <a:rPr lang="he-IL" sz="1100" baseline="0"/>
            <a:t> - סדרת הקוביות האדומות, שלילית.</a:t>
          </a:r>
        </a:p>
        <a:p>
          <a:pPr rtl="1"/>
          <a:r>
            <a:rPr lang="he-IL" sz="1100" baseline="0"/>
            <a:t>למטה: </a:t>
          </a:r>
          <a:r>
            <a:rPr lang="en-US" sz="1100" baseline="0"/>
            <a:t>Cutoff Factor</a:t>
          </a:r>
          <a:r>
            <a:rPr lang="he-IL" sz="1100" baseline="0"/>
            <a:t>. ניתן לשליטה ע"י המשתמש. מדד שבעזרתו ניתן לשלוט על טווח ציר ה-</a:t>
          </a:r>
          <a:r>
            <a:rPr lang="en-US" sz="1100" baseline="0"/>
            <a:t>Y</a:t>
          </a:r>
          <a:r>
            <a:rPr lang="he-IL" sz="1100" baseline="0"/>
            <a:t> בתרשים. מספר גבוהה = טווח גדול יותר = קוביות שטוחות יותר. מדד זה קובע את מינימום/מקסימום של ציר ה-</a:t>
          </a:r>
          <a:r>
            <a:rPr lang="en-US" sz="1100" baseline="0"/>
            <a:t>Y</a:t>
          </a:r>
          <a:r>
            <a:rPr lang="he-IL" sz="1100" baseline="0"/>
            <a:t> (תאים </a:t>
          </a:r>
          <a:r>
            <a:rPr lang="en-US" sz="1100" baseline="0"/>
            <a:t>P24:P25</a:t>
          </a:r>
          <a:r>
            <a:rPr lang="he-IL" sz="1100" baseline="0"/>
            <a:t>, המזינים מאקרו שרץ אוטומטית עם מעבר לגיליון התרשים.(</a:t>
          </a:r>
          <a:r>
            <a:rPr lang="en-US" sz="1100" baseline="0"/>
            <a:t>Contribution Chart</a:t>
          </a:r>
          <a:r>
            <a:rPr lang="he-IL" sz="1100" baseline="0"/>
            <a:t>).</a:t>
          </a:r>
        </a:p>
        <a:p>
          <a:pPr rtl="1"/>
          <a:r>
            <a:rPr lang="he-IL" sz="1100" baseline="0"/>
            <a:t>הערה לגבי  ערכי ה-</a:t>
          </a:r>
          <a:r>
            <a:rPr lang="en-US" sz="1100" baseline="0"/>
            <a:t>#N/A</a:t>
          </a:r>
          <a:r>
            <a:rPr lang="he-IL" sz="1100" baseline="0"/>
            <a:t>. תרשימים באקסל מתעלמים מערכים מסוג זה וכך ניתן לשלוט על כמות הקוביות לגובה עבור כל מוצר ומוצר. למשל, עבור נק' המצב ההתחלתי ונק' המצב הסופי הקיצוניות יש להציג רק קוביה אחת.</a:t>
          </a:r>
          <a:endParaRPr lang="en-US" sz="1100"/>
        </a:p>
      </xdr:txBody>
    </xdr:sp>
    <xdr:clientData/>
  </xdr:twoCellAnchor>
  <xdr:twoCellAnchor>
    <xdr:from>
      <xdr:col>1</xdr:col>
      <xdr:colOff>0</xdr:colOff>
      <xdr:row>0</xdr:row>
      <xdr:rowOff>0</xdr:rowOff>
    </xdr:from>
    <xdr:to>
      <xdr:col>10</xdr:col>
      <xdr:colOff>0</xdr:colOff>
      <xdr:row>2</xdr:row>
      <xdr:rowOff>0</xdr:rowOff>
    </xdr:to>
    <xdr:sp macro="" textlink="">
      <xdr:nvSpPr>
        <xdr:cNvPr id="6" name="TextBox 5"/>
        <xdr:cNvSpPr txBox="1"/>
      </xdr:nvSpPr>
      <xdr:spPr>
        <a:xfrm>
          <a:off x="116417" y="0"/>
          <a:ext cx="7143750" cy="38100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1"/>
          <a:r>
            <a:rPr lang="he-IL" sz="1100"/>
            <a:t>גיליון חישובים עבור התרשים. התרשים עצמו בגיליון </a:t>
          </a:r>
          <a:r>
            <a:rPr lang="en-US" sz="1100"/>
            <a:t>Contribution Chart</a:t>
          </a:r>
          <a:r>
            <a:rPr lang="he-IL" sz="1100"/>
            <a:t>.</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14</xdr:col>
      <xdr:colOff>0</xdr:colOff>
      <xdr:row>35</xdr:row>
      <xdr:rowOff>0</xdr:rowOff>
    </xdr:to>
    <xdr:graphicFrame macro="">
      <xdr:nvGraphicFramePr>
        <xdr:cNvPr id="2" name="Contrib_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209550</xdr:colOff>
      <xdr:row>2</xdr:row>
      <xdr:rowOff>0</xdr:rowOff>
    </xdr:from>
    <xdr:to>
      <xdr:col>19</xdr:col>
      <xdr:colOff>0</xdr:colOff>
      <xdr:row>15</xdr:row>
      <xdr:rowOff>28575</xdr:rowOff>
    </xdr:to>
    <xdr:sp macro="" textlink="">
      <xdr:nvSpPr>
        <xdr:cNvPr id="3" name="TextBox 2"/>
        <xdr:cNvSpPr txBox="1"/>
      </xdr:nvSpPr>
      <xdr:spPr>
        <a:xfrm>
          <a:off x="8743950" y="381000"/>
          <a:ext cx="2838450" cy="2505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1"/>
          <a:r>
            <a:rPr lang="he-IL" sz="1100"/>
            <a:t>והנה</a:t>
          </a:r>
          <a:r>
            <a:rPr lang="he-IL" sz="1100" baseline="0"/>
            <a:t>, קיבלנו את התרשים.</a:t>
          </a:r>
        </a:p>
        <a:p>
          <a:pPr rtl="1"/>
          <a:r>
            <a:rPr lang="he-IL" sz="1100" baseline="0"/>
            <a:t>מספיק מבט חטוף כדי להבין שבסה"כ המכירות גדלו, אילו מוצרים תרמו לכך ואילו מוצרים דווקה רשמו ירידה במכירות.</a:t>
          </a:r>
        </a:p>
        <a:p>
          <a:pPr rtl="1"/>
          <a:endParaRPr lang="he-IL" sz="1100" baseline="0"/>
        </a:p>
        <a:p>
          <a:pPr rtl="1"/>
          <a:r>
            <a:rPr lang="he-IL" sz="1100" baseline="0"/>
            <a:t>חשוב מאד לבחור את הטווח המוצג של ציר ה-</a:t>
          </a:r>
          <a:r>
            <a:rPr lang="en-US" sz="1100" baseline="0"/>
            <a:t>Y</a:t>
          </a:r>
          <a:r>
            <a:rPr lang="he-IL" sz="1100" baseline="0"/>
            <a:t>. אקסל זה מכיל מאקרו אשר מעדכן את ציר ה-</a:t>
          </a:r>
          <a:r>
            <a:rPr lang="en-US" sz="1100" baseline="0"/>
            <a:t>Y</a:t>
          </a:r>
          <a:r>
            <a:rPr lang="he-IL" sz="1100" baseline="0"/>
            <a:t> כך שיוצג הטווח בו רואים בבירור את השינויים בין התקופות. אחרת, היינו רואים שתי עמודות גבוהות בכחול (מצב התחלתי וסופי) וביניהן מלבנים כמעט שטוחים שלא ניתן להבין מהם דבר. המקרו מעדכן את טווחי המינימום והמקסימום של ציר ה-</a:t>
          </a:r>
          <a:r>
            <a:rPr lang="en-US" sz="1100" baseline="0"/>
            <a:t>Y</a:t>
          </a:r>
          <a:r>
            <a:rPr lang="he-IL" sz="1100" baseline="0"/>
            <a:t> בהתאם למקדם בתא </a:t>
          </a:r>
          <a:r>
            <a:rPr lang="en-US" sz="1100" baseline="0"/>
            <a:t>P22</a:t>
          </a:r>
          <a:r>
            <a:rPr lang="he-IL" sz="1100" baseline="0"/>
            <a:t> בגיליון </a:t>
          </a:r>
          <a:r>
            <a:rPr lang="en-US" sz="1100" baseline="0"/>
            <a:t>Data &amp; Calculations</a:t>
          </a:r>
          <a:r>
            <a:rPr lang="he-IL" sz="1100" baseline="0"/>
            <a:t>.</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en.wikipedia.org/wiki/The_Dark_Side_of_the_Moon" TargetMode="External"/><Relationship Id="rId13" Type="http://schemas.openxmlformats.org/officeDocument/2006/relationships/hyperlink" Target="http://en.wikipedia.org/wiki/A_Momentary_Lapse_of_Reason" TargetMode="External"/><Relationship Id="rId18" Type="http://schemas.openxmlformats.org/officeDocument/2006/relationships/hyperlink" Target="http://en.wikipedia.org/wiki/Echoes:_The_Best_of_Pink_Floyd" TargetMode="External"/><Relationship Id="rId3" Type="http://schemas.openxmlformats.org/officeDocument/2006/relationships/hyperlink" Target="http://en.wikipedia.org/wiki/Ummagumma" TargetMode="External"/><Relationship Id="rId21" Type="http://schemas.openxmlformats.org/officeDocument/2006/relationships/printerSettings" Target="../printerSettings/printerSettings1.bin"/><Relationship Id="rId7" Type="http://schemas.openxmlformats.org/officeDocument/2006/relationships/hyperlink" Target="http://en.wikipedia.org/wiki/Obscured_by_Clouds" TargetMode="External"/><Relationship Id="rId12" Type="http://schemas.openxmlformats.org/officeDocument/2006/relationships/hyperlink" Target="http://en.wikipedia.org/wiki/The_Final_Cut_(album)" TargetMode="External"/><Relationship Id="rId17" Type="http://schemas.openxmlformats.org/officeDocument/2006/relationships/hyperlink" Target="http://en.wikipedia.org/wiki/Is_There_Anybody_Out_There%3F_The_Wall_Live_1980%E2%80%9381" TargetMode="External"/><Relationship Id="rId2" Type="http://schemas.openxmlformats.org/officeDocument/2006/relationships/hyperlink" Target="http://en.wikipedia.org/wiki/Soundtrack_from_the_Film_More" TargetMode="External"/><Relationship Id="rId16" Type="http://schemas.openxmlformats.org/officeDocument/2006/relationships/hyperlink" Target="http://en.wikipedia.org/wiki/Pulse_(Pink_Floyd_album)" TargetMode="External"/><Relationship Id="rId20" Type="http://schemas.openxmlformats.org/officeDocument/2006/relationships/hyperlink" Target="http://en.wikipedia.org/wiki/Relics_(album)" TargetMode="External"/><Relationship Id="rId1" Type="http://schemas.openxmlformats.org/officeDocument/2006/relationships/hyperlink" Target="http://en.wikipedia.org/wiki/A_Saucerful_of_Secrets" TargetMode="External"/><Relationship Id="rId6" Type="http://schemas.openxmlformats.org/officeDocument/2006/relationships/hyperlink" Target="http://en.wikipedia.org/wiki/Meddle" TargetMode="External"/><Relationship Id="rId11" Type="http://schemas.openxmlformats.org/officeDocument/2006/relationships/hyperlink" Target="http://en.wikipedia.org/wiki/The_Wall" TargetMode="External"/><Relationship Id="rId5" Type="http://schemas.openxmlformats.org/officeDocument/2006/relationships/hyperlink" Target="http://en.wikipedia.org/wiki/The_Piper_at_the_Gates_of_Dawn" TargetMode="External"/><Relationship Id="rId15" Type="http://schemas.openxmlformats.org/officeDocument/2006/relationships/hyperlink" Target="http://en.wikipedia.org/wiki/Delicate_Sound_of_Thunder" TargetMode="External"/><Relationship Id="rId10" Type="http://schemas.openxmlformats.org/officeDocument/2006/relationships/hyperlink" Target="http://en.wikipedia.org/wiki/Animals_(Pink_Floyd_album)" TargetMode="External"/><Relationship Id="rId19" Type="http://schemas.openxmlformats.org/officeDocument/2006/relationships/hyperlink" Target="http://en.wikipedia.org/wiki/Masters_of_Rock_(album)" TargetMode="External"/><Relationship Id="rId4" Type="http://schemas.openxmlformats.org/officeDocument/2006/relationships/hyperlink" Target="http://en.wikipedia.org/wiki/Atom_Heart_Mother" TargetMode="External"/><Relationship Id="rId9" Type="http://schemas.openxmlformats.org/officeDocument/2006/relationships/hyperlink" Target="http://en.wikipedia.org/wiki/Wish_You_Were_Here_(Pink_Floyd_album)" TargetMode="External"/><Relationship Id="rId14" Type="http://schemas.openxmlformats.org/officeDocument/2006/relationships/hyperlink" Target="http://en.wikipedia.org/wiki/The_Division_Bell" TargetMode="External"/><Relationship Id="rId2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codeName="Sheet1"/>
  <dimension ref="A1:T37"/>
  <sheetViews>
    <sheetView tabSelected="1" zoomScale="85" zoomScaleNormal="85" workbookViewId="0">
      <selection activeCell="U24" sqref="U24"/>
    </sheetView>
  </sheetViews>
  <sheetFormatPr defaultRowHeight="15"/>
  <cols>
    <col min="1" max="1" width="1.7109375" style="7" customWidth="1"/>
    <col min="2" max="2" width="28.7109375" bestFit="1" customWidth="1"/>
    <col min="3" max="4" width="11.7109375" customWidth="1"/>
    <col min="5" max="5" width="1.7109375" style="7" customWidth="1"/>
    <col min="6" max="10" width="10.5703125" customWidth="1"/>
    <col min="11" max="11" width="1.7109375" style="7" customWidth="1"/>
    <col min="14" max="15" width="15" bestFit="1" customWidth="1"/>
    <col min="16" max="16" width="14.140625" bestFit="1" customWidth="1"/>
    <col min="20" max="20" width="1.7109375" style="7" customWidth="1"/>
  </cols>
  <sheetData>
    <row r="1" spans="1:20">
      <c r="L1" t="s">
        <v>14</v>
      </c>
      <c r="P1" s="22">
        <v>10</v>
      </c>
    </row>
    <row r="2" spans="1:20">
      <c r="L2" t="s">
        <v>15</v>
      </c>
      <c r="P2" s="21">
        <v>1000</v>
      </c>
    </row>
    <row r="3" spans="1:20">
      <c r="B3" s="12" t="s">
        <v>20</v>
      </c>
      <c r="C3" s="13"/>
      <c r="D3" s="13"/>
      <c r="F3" s="12" t="s">
        <v>13</v>
      </c>
      <c r="G3" s="13"/>
      <c r="H3" s="13"/>
      <c r="I3" s="13"/>
      <c r="J3" s="13"/>
      <c r="L3" s="12" t="s">
        <v>13</v>
      </c>
      <c r="M3" s="13"/>
      <c r="N3" s="13"/>
      <c r="O3" s="13"/>
      <c r="P3" s="13"/>
      <c r="Q3" s="12"/>
      <c r="R3" s="13"/>
      <c r="S3" s="13"/>
    </row>
    <row r="5" spans="1:20" s="2" customFormat="1" ht="30">
      <c r="A5" s="8"/>
      <c r="B5" s="1" t="s">
        <v>0</v>
      </c>
      <c r="C5" s="1" t="s">
        <v>1</v>
      </c>
      <c r="D5" s="1" t="s">
        <v>2</v>
      </c>
      <c r="E5" s="8"/>
      <c r="F5" s="14" t="s">
        <v>3</v>
      </c>
      <c r="G5" s="14" t="s">
        <v>3</v>
      </c>
      <c r="H5" s="14" t="s">
        <v>8</v>
      </c>
      <c r="I5" s="14" t="s">
        <v>9</v>
      </c>
      <c r="J5" s="14" t="s">
        <v>11</v>
      </c>
      <c r="K5" s="8"/>
      <c r="L5" s="17" t="s">
        <v>10</v>
      </c>
      <c r="M5" s="18" t="s">
        <v>11</v>
      </c>
      <c r="N5" s="19" t="s">
        <v>3</v>
      </c>
      <c r="O5" s="19" t="s">
        <v>12</v>
      </c>
      <c r="P5" s="20" t="s">
        <v>4</v>
      </c>
      <c r="Q5" s="20" t="s">
        <v>7</v>
      </c>
      <c r="R5" s="20" t="s">
        <v>5</v>
      </c>
      <c r="S5" s="20" t="s">
        <v>6</v>
      </c>
      <c r="T5" s="8"/>
    </row>
    <row r="6" spans="1:20">
      <c r="A6" s="9"/>
      <c r="B6" s="24" t="s">
        <v>21</v>
      </c>
      <c r="C6" s="3">
        <v>1666</v>
      </c>
      <c r="D6" s="3">
        <v>2685</v>
      </c>
      <c r="E6" s="9"/>
      <c r="F6" s="3">
        <f t="shared" ref="F6:F16" si="0">D6-C6</f>
        <v>1019</v>
      </c>
      <c r="G6" s="3" t="str">
        <f>IF(I6=0,"",F6)</f>
        <v/>
      </c>
      <c r="H6" s="3">
        <f>ABS(F6)</f>
        <v>1019</v>
      </c>
      <c r="I6">
        <f t="shared" ref="I6:I25" si="1">IF(H6&gt;=LARGE($H$6:$H$25,$P$1),1,0)</f>
        <v>0</v>
      </c>
      <c r="J6" s="4">
        <f t="shared" ref="J6:J25" si="2">IF(I6=1,RANK(G6,$G$6:$G$27),999)</f>
        <v>999</v>
      </c>
      <c r="K6" s="9"/>
      <c r="L6" s="5">
        <v>1</v>
      </c>
      <c r="M6" s="6">
        <f t="shared" ref="M6:M18" si="3">SMALL($J$6:$J$29,L6)</f>
        <v>0.01</v>
      </c>
      <c r="N6" s="4">
        <f t="shared" ref="N6:N18" si="4">IF(VLOOKUP(O6,$B$6:$I$29,8,0)=0,NA(),VLOOKUP(O6,$B$6:$F$29,5,0))/$P$2</f>
        <v>82.085999999999999</v>
      </c>
      <c r="O6" t="str">
        <f t="shared" ref="O6:O18" si="5">IF(M6&gt;=999,NA(),INDEX($B$6:$B$29,MATCH(M6,$J$6:$J$29,0)))</f>
        <v>Prev. Year Slaes</v>
      </c>
      <c r="P6" s="15">
        <f t="shared" ref="P6:P18" si="6">IF(MOD(M6,1)&gt;0,N6,NA())</f>
        <v>82.085999999999999</v>
      </c>
      <c r="Q6" s="15" t="e">
        <f>IF(MOD(M6,1)&gt;0,NA(),MIN(SUM(N5:N$6),SUM(N$6:N6)))</f>
        <v>#N/A</v>
      </c>
      <c r="R6" s="15" t="e">
        <f t="shared" ref="R6:R18" si="7">IF(MOD(M6,1)&gt;0,NA(),IF(N6&gt;=0,N6,NA()))</f>
        <v>#N/A</v>
      </c>
      <c r="S6" s="15" t="e">
        <f t="shared" ref="S6:S18" si="8">IF(MOD(M6,1)&gt;0,NA(),IF(N6&lt;0,ABS(N6),NA()))</f>
        <v>#N/A</v>
      </c>
      <c r="T6" s="9"/>
    </row>
    <row r="7" spans="1:20">
      <c r="A7" s="9"/>
      <c r="B7" s="24" t="s">
        <v>22</v>
      </c>
      <c r="C7" s="3">
        <v>8354</v>
      </c>
      <c r="D7" s="3">
        <v>7018</v>
      </c>
      <c r="E7" s="9"/>
      <c r="F7" s="3">
        <f t="shared" si="0"/>
        <v>-1336</v>
      </c>
      <c r="G7" s="3" t="str">
        <f t="shared" ref="G7:G25" si="9">IF(I7=0,"",F7)</f>
        <v/>
      </c>
      <c r="H7" s="3">
        <f t="shared" ref="H7:H25" si="10">ABS(F7)</f>
        <v>1336</v>
      </c>
      <c r="I7">
        <f t="shared" si="1"/>
        <v>0</v>
      </c>
      <c r="J7" s="4">
        <f t="shared" si="2"/>
        <v>999</v>
      </c>
      <c r="K7" s="9"/>
      <c r="L7" s="5">
        <v>2</v>
      </c>
      <c r="M7" s="6">
        <f t="shared" si="3"/>
        <v>1</v>
      </c>
      <c r="N7" s="4">
        <f t="shared" si="4"/>
        <v>8.234</v>
      </c>
      <c r="O7" t="str">
        <f t="shared" si="5"/>
        <v>Wish You Were Here</v>
      </c>
      <c r="P7" s="15" t="e">
        <f t="shared" si="6"/>
        <v>#N/A</v>
      </c>
      <c r="Q7" s="15">
        <f>IF(MOD(M7,1)&gt;0,NA(),MIN(SUM(N$6:N6),SUM(N$6:N7)))</f>
        <v>82.085999999999999</v>
      </c>
      <c r="R7" s="15">
        <f t="shared" si="7"/>
        <v>8.234</v>
      </c>
      <c r="S7" s="15" t="e">
        <f t="shared" si="8"/>
        <v>#N/A</v>
      </c>
      <c r="T7" s="9"/>
    </row>
    <row r="8" spans="1:20">
      <c r="A8" s="9"/>
      <c r="B8" s="24" t="s">
        <v>23</v>
      </c>
      <c r="C8" s="3">
        <v>7153</v>
      </c>
      <c r="D8" s="3">
        <v>5000</v>
      </c>
      <c r="E8" s="9"/>
      <c r="F8" s="3">
        <f t="shared" si="0"/>
        <v>-2153</v>
      </c>
      <c r="G8" s="3" t="str">
        <f t="shared" si="9"/>
        <v/>
      </c>
      <c r="H8" s="3">
        <f t="shared" si="10"/>
        <v>2153</v>
      </c>
      <c r="I8">
        <f t="shared" si="1"/>
        <v>0</v>
      </c>
      <c r="J8" s="4">
        <f t="shared" si="2"/>
        <v>999</v>
      </c>
      <c r="K8" s="9"/>
      <c r="L8" s="5">
        <v>3</v>
      </c>
      <c r="M8" s="6">
        <f t="shared" si="3"/>
        <v>2</v>
      </c>
      <c r="N8" s="4">
        <f t="shared" si="4"/>
        <v>6.7889999999999997</v>
      </c>
      <c r="O8" t="str">
        <f t="shared" si="5"/>
        <v>Echoes: The Best of Pink Floyd</v>
      </c>
      <c r="P8" s="15" t="e">
        <f t="shared" si="6"/>
        <v>#N/A</v>
      </c>
      <c r="Q8" s="15">
        <f>IF(MOD(M8,1)&gt;0,NA(),MIN(SUM(N$6:N7),SUM(N$6:N8)))</f>
        <v>90.32</v>
      </c>
      <c r="R8" s="15">
        <f t="shared" si="7"/>
        <v>6.7889999999999997</v>
      </c>
      <c r="S8" s="15" t="e">
        <f t="shared" si="8"/>
        <v>#N/A</v>
      </c>
      <c r="T8" s="9"/>
    </row>
    <row r="9" spans="1:20">
      <c r="A9" s="9"/>
      <c r="B9" s="24" t="s">
        <v>24</v>
      </c>
      <c r="C9" s="3">
        <v>6972</v>
      </c>
      <c r="D9" s="3">
        <v>1837</v>
      </c>
      <c r="E9" s="9"/>
      <c r="F9" s="3">
        <f t="shared" si="0"/>
        <v>-5135</v>
      </c>
      <c r="G9" s="3">
        <f t="shared" si="9"/>
        <v>-5135</v>
      </c>
      <c r="H9" s="3">
        <f t="shared" si="10"/>
        <v>5135</v>
      </c>
      <c r="I9">
        <f t="shared" si="1"/>
        <v>1</v>
      </c>
      <c r="J9" s="4">
        <f t="shared" si="2"/>
        <v>11</v>
      </c>
      <c r="K9" s="9"/>
      <c r="L9" s="5">
        <v>4</v>
      </c>
      <c r="M9" s="6">
        <f t="shared" si="3"/>
        <v>3</v>
      </c>
      <c r="N9" s="4">
        <f t="shared" si="4"/>
        <v>6.5279999999999996</v>
      </c>
      <c r="O9" t="str">
        <f t="shared" si="5"/>
        <v>The Division Bell</v>
      </c>
      <c r="P9" s="15" t="e">
        <f t="shared" si="6"/>
        <v>#N/A</v>
      </c>
      <c r="Q9" s="15">
        <f>IF(MOD(M9,1)&gt;0,NA(),MIN(SUM(N$6:N8),SUM(N$6:N9)))</f>
        <v>97.108999999999995</v>
      </c>
      <c r="R9" s="15">
        <f t="shared" si="7"/>
        <v>6.5279999999999996</v>
      </c>
      <c r="S9" s="15" t="e">
        <f t="shared" si="8"/>
        <v>#N/A</v>
      </c>
      <c r="T9" s="9"/>
    </row>
    <row r="10" spans="1:20">
      <c r="A10" s="9"/>
      <c r="B10" s="24" t="s">
        <v>25</v>
      </c>
      <c r="C10" s="3">
        <v>949</v>
      </c>
      <c r="D10" s="3">
        <v>2106</v>
      </c>
      <c r="E10" s="9"/>
      <c r="F10" s="3">
        <f t="shared" si="0"/>
        <v>1157</v>
      </c>
      <c r="G10" s="3" t="str">
        <f t="shared" si="9"/>
        <v/>
      </c>
      <c r="H10" s="3">
        <f t="shared" si="10"/>
        <v>1157</v>
      </c>
      <c r="I10">
        <f t="shared" si="1"/>
        <v>0</v>
      </c>
      <c r="J10" s="4">
        <f t="shared" si="2"/>
        <v>999</v>
      </c>
      <c r="K10" s="9"/>
      <c r="L10" s="5">
        <v>5</v>
      </c>
      <c r="M10" s="6">
        <f t="shared" si="3"/>
        <v>4</v>
      </c>
      <c r="N10" s="4">
        <f t="shared" si="4"/>
        <v>4.5140000000000002</v>
      </c>
      <c r="O10" t="str">
        <f t="shared" si="5"/>
        <v>The Wall</v>
      </c>
      <c r="P10" s="15" t="e">
        <f t="shared" si="6"/>
        <v>#N/A</v>
      </c>
      <c r="Q10" s="15">
        <f>IF(MOD(M10,1)&gt;0,NA(),MIN(SUM(N$6:N9),SUM(N$6:N10)))</f>
        <v>103.637</v>
      </c>
      <c r="R10" s="15">
        <f t="shared" si="7"/>
        <v>4.5140000000000002</v>
      </c>
      <c r="S10" s="15" t="e">
        <f t="shared" si="8"/>
        <v>#N/A</v>
      </c>
      <c r="T10" s="9"/>
    </row>
    <row r="11" spans="1:20">
      <c r="A11" s="9"/>
      <c r="B11" s="24" t="s">
        <v>26</v>
      </c>
      <c r="C11" s="3">
        <v>2641</v>
      </c>
      <c r="D11" s="3">
        <v>799</v>
      </c>
      <c r="E11" s="9"/>
      <c r="F11" s="3">
        <f t="shared" si="0"/>
        <v>-1842</v>
      </c>
      <c r="G11" s="3" t="str">
        <f t="shared" si="9"/>
        <v/>
      </c>
      <c r="H11" s="3">
        <f t="shared" si="10"/>
        <v>1842</v>
      </c>
      <c r="I11">
        <f t="shared" si="1"/>
        <v>0</v>
      </c>
      <c r="J11" s="4">
        <f t="shared" si="2"/>
        <v>999</v>
      </c>
      <c r="K11" s="9"/>
      <c r="L11" s="5">
        <v>6</v>
      </c>
      <c r="M11" s="6">
        <f t="shared" si="3"/>
        <v>5</v>
      </c>
      <c r="N11" s="4">
        <f t="shared" si="4"/>
        <v>3.879</v>
      </c>
      <c r="O11" t="str">
        <f t="shared" si="5"/>
        <v>Delicate Sound of Thunder</v>
      </c>
      <c r="P11" s="15" t="e">
        <f t="shared" si="6"/>
        <v>#N/A</v>
      </c>
      <c r="Q11" s="15">
        <f>IF(MOD(M11,1)&gt;0,NA(),MIN(SUM(N$6:N10),SUM(N$6:N11)))</f>
        <v>108.151</v>
      </c>
      <c r="R11" s="15">
        <f t="shared" si="7"/>
        <v>3.879</v>
      </c>
      <c r="S11" s="15" t="e">
        <f t="shared" si="8"/>
        <v>#N/A</v>
      </c>
      <c r="T11" s="9"/>
    </row>
    <row r="12" spans="1:20">
      <c r="A12" s="9"/>
      <c r="B12" s="24" t="s">
        <v>27</v>
      </c>
      <c r="C12" s="3">
        <v>4820</v>
      </c>
      <c r="D12" s="3">
        <v>8132</v>
      </c>
      <c r="E12" s="9"/>
      <c r="F12" s="3">
        <f t="shared" si="0"/>
        <v>3312</v>
      </c>
      <c r="G12" s="3">
        <f t="shared" si="9"/>
        <v>3312</v>
      </c>
      <c r="H12" s="3">
        <f t="shared" si="10"/>
        <v>3312</v>
      </c>
      <c r="I12">
        <f t="shared" si="1"/>
        <v>1</v>
      </c>
      <c r="J12" s="4">
        <f t="shared" si="2"/>
        <v>6</v>
      </c>
      <c r="K12" s="9"/>
      <c r="L12" s="5">
        <v>7</v>
      </c>
      <c r="M12" s="6">
        <f t="shared" si="3"/>
        <v>6</v>
      </c>
      <c r="N12" s="4">
        <f t="shared" si="4"/>
        <v>3.3119999999999998</v>
      </c>
      <c r="O12" t="str">
        <f t="shared" si="5"/>
        <v>Obscured by Clouds</v>
      </c>
      <c r="P12" s="15" t="e">
        <f t="shared" si="6"/>
        <v>#N/A</v>
      </c>
      <c r="Q12" s="15">
        <f>IF(MOD(M12,1)&gt;0,NA(),MIN(SUM(N$6:N11),SUM(N$6:N12)))</f>
        <v>112.03</v>
      </c>
      <c r="R12" s="15">
        <f t="shared" si="7"/>
        <v>3.3119999999999998</v>
      </c>
      <c r="S12" s="15" t="e">
        <f t="shared" si="8"/>
        <v>#N/A</v>
      </c>
      <c r="T12" s="9"/>
    </row>
    <row r="13" spans="1:20">
      <c r="A13" s="9"/>
      <c r="B13" s="24" t="s">
        <v>28</v>
      </c>
      <c r="C13" s="3">
        <v>6640</v>
      </c>
      <c r="D13" s="3">
        <v>2169</v>
      </c>
      <c r="E13" s="9"/>
      <c r="F13" s="3">
        <f t="shared" si="0"/>
        <v>-4471</v>
      </c>
      <c r="G13" s="3">
        <f t="shared" si="9"/>
        <v>-4471</v>
      </c>
      <c r="H13" s="3">
        <f t="shared" si="10"/>
        <v>4471</v>
      </c>
      <c r="I13">
        <f t="shared" si="1"/>
        <v>1</v>
      </c>
      <c r="J13" s="4">
        <f t="shared" si="2"/>
        <v>8</v>
      </c>
      <c r="K13" s="9"/>
      <c r="L13" s="5">
        <v>8</v>
      </c>
      <c r="M13" s="6">
        <f t="shared" si="3"/>
        <v>7</v>
      </c>
      <c r="N13" s="4">
        <f t="shared" si="4"/>
        <v>-0.52</v>
      </c>
      <c r="O13" t="str">
        <f t="shared" si="5"/>
        <v>Other Albums</v>
      </c>
      <c r="P13" s="15" t="e">
        <f t="shared" si="6"/>
        <v>#N/A</v>
      </c>
      <c r="Q13" s="15">
        <f>IF(MOD(M13,1)&gt;0,NA(),MIN(SUM(N$6:N12),SUM(N$6:N13)))</f>
        <v>114.822</v>
      </c>
      <c r="R13" s="15" t="e">
        <f t="shared" si="7"/>
        <v>#N/A</v>
      </c>
      <c r="S13" s="15">
        <f t="shared" si="8"/>
        <v>0.52</v>
      </c>
      <c r="T13" s="9"/>
    </row>
    <row r="14" spans="1:20">
      <c r="A14" s="9"/>
      <c r="B14" s="24" t="s">
        <v>29</v>
      </c>
      <c r="C14" s="3">
        <v>1736</v>
      </c>
      <c r="D14" s="3">
        <v>9970</v>
      </c>
      <c r="E14" s="9"/>
      <c r="F14" s="3">
        <f t="shared" si="0"/>
        <v>8234</v>
      </c>
      <c r="G14" s="3">
        <f t="shared" si="9"/>
        <v>8234</v>
      </c>
      <c r="H14" s="3">
        <f t="shared" si="10"/>
        <v>8234</v>
      </c>
      <c r="I14">
        <f t="shared" si="1"/>
        <v>1</v>
      </c>
      <c r="J14" s="4">
        <f t="shared" si="2"/>
        <v>1</v>
      </c>
      <c r="K14" s="9"/>
      <c r="L14" s="5">
        <v>9</v>
      </c>
      <c r="M14" s="6">
        <f t="shared" si="3"/>
        <v>8</v>
      </c>
      <c r="N14" s="4">
        <f t="shared" si="4"/>
        <v>-4.4710000000000001</v>
      </c>
      <c r="O14" t="str">
        <f t="shared" si="5"/>
        <v>The Dark Side of the Moon</v>
      </c>
      <c r="P14" s="15" t="e">
        <f t="shared" si="6"/>
        <v>#N/A</v>
      </c>
      <c r="Q14" s="15">
        <f>IF(MOD(M14,1)&gt;0,NA(),MIN(SUM(N$6:N13),SUM(N$6:N14)))</f>
        <v>110.351</v>
      </c>
      <c r="R14" s="15" t="e">
        <f t="shared" si="7"/>
        <v>#N/A</v>
      </c>
      <c r="S14" s="15">
        <f t="shared" si="8"/>
        <v>4.4710000000000001</v>
      </c>
      <c r="T14" s="9"/>
    </row>
    <row r="15" spans="1:20">
      <c r="A15" s="9"/>
      <c r="B15" s="24" t="s">
        <v>30</v>
      </c>
      <c r="C15" s="3">
        <v>0</v>
      </c>
      <c r="D15" s="3">
        <v>714</v>
      </c>
      <c r="E15" s="9"/>
      <c r="F15" s="3">
        <f t="shared" si="0"/>
        <v>714</v>
      </c>
      <c r="G15" s="3" t="str">
        <f t="shared" si="9"/>
        <v/>
      </c>
      <c r="H15" s="3">
        <f t="shared" si="10"/>
        <v>714</v>
      </c>
      <c r="I15">
        <f t="shared" si="1"/>
        <v>0</v>
      </c>
      <c r="J15" s="4">
        <f t="shared" si="2"/>
        <v>999</v>
      </c>
      <c r="K15" s="9"/>
      <c r="L15" s="5">
        <v>10</v>
      </c>
      <c r="M15" s="6">
        <f t="shared" si="3"/>
        <v>9</v>
      </c>
      <c r="N15" s="4">
        <f t="shared" si="4"/>
        <v>-4.6500000000000004</v>
      </c>
      <c r="O15" t="str">
        <f t="shared" si="5"/>
        <v>Pulse</v>
      </c>
      <c r="P15" s="15" t="e">
        <f t="shared" si="6"/>
        <v>#N/A</v>
      </c>
      <c r="Q15" s="15">
        <f>IF(MOD(M15,1)&gt;0,NA(),MIN(SUM(N$6:N14),SUM(N$6:N15)))</f>
        <v>105.70099999999999</v>
      </c>
      <c r="R15" s="15" t="e">
        <f t="shared" si="7"/>
        <v>#N/A</v>
      </c>
      <c r="S15" s="15">
        <f t="shared" si="8"/>
        <v>4.6500000000000004</v>
      </c>
      <c r="T15" s="9"/>
    </row>
    <row r="16" spans="1:20">
      <c r="A16" s="9"/>
      <c r="B16" s="24" t="s">
        <v>31</v>
      </c>
      <c r="C16" s="3">
        <v>1486</v>
      </c>
      <c r="D16" s="3">
        <v>6000</v>
      </c>
      <c r="E16" s="9"/>
      <c r="F16" s="3">
        <f t="shared" si="0"/>
        <v>4514</v>
      </c>
      <c r="G16" s="3">
        <f t="shared" si="9"/>
        <v>4514</v>
      </c>
      <c r="H16" s="3">
        <f t="shared" si="10"/>
        <v>4514</v>
      </c>
      <c r="I16">
        <f t="shared" si="1"/>
        <v>1</v>
      </c>
      <c r="J16" s="4">
        <f t="shared" si="2"/>
        <v>4</v>
      </c>
      <c r="K16" s="9"/>
      <c r="L16" s="5">
        <v>11</v>
      </c>
      <c r="M16" s="6">
        <f t="shared" si="3"/>
        <v>10</v>
      </c>
      <c r="N16" s="4">
        <f t="shared" si="4"/>
        <v>-5.0919999999999996</v>
      </c>
      <c r="O16" t="str">
        <f t="shared" si="5"/>
        <v>Is There Anybody Out There? The Wall Live 1980–81</v>
      </c>
      <c r="P16" s="15" t="e">
        <f t="shared" si="6"/>
        <v>#N/A</v>
      </c>
      <c r="Q16" s="15">
        <f>IF(MOD(M16,1)&gt;0,NA(),MIN(SUM(N$6:N15),SUM(N$6:N16)))</f>
        <v>100.60899999999999</v>
      </c>
      <c r="R16" s="15" t="e">
        <f t="shared" si="7"/>
        <v>#N/A</v>
      </c>
      <c r="S16" s="15">
        <f t="shared" si="8"/>
        <v>5.0919999999999996</v>
      </c>
      <c r="T16" s="9"/>
    </row>
    <row r="17" spans="1:20">
      <c r="A17" s="9"/>
      <c r="B17" s="24" t="s">
        <v>32</v>
      </c>
      <c r="C17" s="3">
        <v>8661</v>
      </c>
      <c r="D17" s="3">
        <v>8000</v>
      </c>
      <c r="E17" s="9"/>
      <c r="F17" s="3">
        <f>D17-C17</f>
        <v>-661</v>
      </c>
      <c r="G17" s="3" t="str">
        <f t="shared" si="9"/>
        <v/>
      </c>
      <c r="H17" s="3">
        <f t="shared" si="10"/>
        <v>661</v>
      </c>
      <c r="I17">
        <f t="shared" si="1"/>
        <v>0</v>
      </c>
      <c r="J17" s="4">
        <f t="shared" si="2"/>
        <v>999</v>
      </c>
      <c r="K17" s="9"/>
      <c r="L17" s="5">
        <v>12</v>
      </c>
      <c r="M17" s="6">
        <f t="shared" si="3"/>
        <v>11</v>
      </c>
      <c r="N17" s="4">
        <f t="shared" si="4"/>
        <v>-5.1349999999999998</v>
      </c>
      <c r="O17" t="str">
        <f t="shared" si="5"/>
        <v>Ummagumma</v>
      </c>
      <c r="P17" s="15" t="e">
        <f t="shared" si="6"/>
        <v>#N/A</v>
      </c>
      <c r="Q17" s="15">
        <f>IF(MOD(M17,1)&gt;0,NA(),MIN(SUM(N$6:N16),SUM(N$6:N17)))</f>
        <v>95.47399999999999</v>
      </c>
      <c r="R17" s="15" t="e">
        <f t="shared" si="7"/>
        <v>#N/A</v>
      </c>
      <c r="S17" s="15">
        <f t="shared" si="8"/>
        <v>5.1349999999999998</v>
      </c>
      <c r="T17" s="9"/>
    </row>
    <row r="18" spans="1:20">
      <c r="A18" s="9"/>
      <c r="B18" s="24" t="s">
        <v>33</v>
      </c>
      <c r="C18" s="3">
        <v>5612</v>
      </c>
      <c r="D18" s="3">
        <f>C18</f>
        <v>5612</v>
      </c>
      <c r="E18" s="9"/>
      <c r="F18" s="3">
        <f t="shared" ref="F18:F25" si="11">D18-C18</f>
        <v>0</v>
      </c>
      <c r="G18" s="3" t="str">
        <f t="shared" si="9"/>
        <v/>
      </c>
      <c r="H18" s="3">
        <f t="shared" si="10"/>
        <v>0</v>
      </c>
      <c r="I18">
        <f t="shared" si="1"/>
        <v>0</v>
      </c>
      <c r="J18" s="4">
        <f t="shared" si="2"/>
        <v>999</v>
      </c>
      <c r="K18" s="9"/>
      <c r="L18" s="5">
        <v>13</v>
      </c>
      <c r="M18" s="6">
        <f t="shared" si="3"/>
        <v>12.01</v>
      </c>
      <c r="N18" s="4">
        <f t="shared" si="4"/>
        <v>95.474000000000004</v>
      </c>
      <c r="O18" t="str">
        <f t="shared" si="5"/>
        <v>This Year Sales</v>
      </c>
      <c r="P18" s="15">
        <f t="shared" si="6"/>
        <v>95.474000000000004</v>
      </c>
      <c r="Q18" s="15" t="e">
        <f>IF(MOD(M18,1)&gt;0,NA(),MIN(SUM(N$6:N17),SUM(N$6:N18)))</f>
        <v>#N/A</v>
      </c>
      <c r="R18" s="15" t="e">
        <f t="shared" si="7"/>
        <v>#N/A</v>
      </c>
      <c r="S18" s="15" t="e">
        <f t="shared" si="8"/>
        <v>#N/A</v>
      </c>
      <c r="T18" s="9"/>
    </row>
    <row r="19" spans="1:20">
      <c r="A19" s="9"/>
      <c r="B19" s="24" t="s">
        <v>34</v>
      </c>
      <c r="C19" s="3">
        <v>344</v>
      </c>
      <c r="D19" s="3">
        <v>6872</v>
      </c>
      <c r="E19" s="9"/>
      <c r="F19" s="3">
        <f t="shared" si="11"/>
        <v>6528</v>
      </c>
      <c r="G19" s="3">
        <f t="shared" si="9"/>
        <v>6528</v>
      </c>
      <c r="H19" s="3">
        <f t="shared" si="10"/>
        <v>6528</v>
      </c>
      <c r="I19">
        <f t="shared" si="1"/>
        <v>1</v>
      </c>
      <c r="J19" s="4">
        <f t="shared" si="2"/>
        <v>3</v>
      </c>
      <c r="K19" s="9"/>
      <c r="T19" s="9"/>
    </row>
    <row r="20" spans="1:20">
      <c r="A20" s="9"/>
      <c r="B20" s="24" t="s">
        <v>35</v>
      </c>
      <c r="C20" s="3">
        <v>0</v>
      </c>
      <c r="D20" s="3">
        <v>3879</v>
      </c>
      <c r="E20" s="9"/>
      <c r="F20" s="3">
        <f t="shared" si="11"/>
        <v>3879</v>
      </c>
      <c r="G20" s="3">
        <f t="shared" si="9"/>
        <v>3879</v>
      </c>
      <c r="H20" s="3">
        <f t="shared" si="10"/>
        <v>3879</v>
      </c>
      <c r="I20">
        <f t="shared" si="1"/>
        <v>1</v>
      </c>
      <c r="J20" s="4">
        <f t="shared" si="2"/>
        <v>5</v>
      </c>
      <c r="K20" s="9"/>
      <c r="L20" s="11" t="s">
        <v>16</v>
      </c>
      <c r="M20" s="10"/>
      <c r="N20" s="10"/>
      <c r="O20" s="10"/>
      <c r="P20" s="10"/>
      <c r="Q20" s="11"/>
      <c r="R20" s="10"/>
      <c r="S20" s="10"/>
      <c r="T20" s="9"/>
    </row>
    <row r="21" spans="1:20">
      <c r="A21" s="9"/>
      <c r="B21" s="24" t="s">
        <v>36</v>
      </c>
      <c r="C21" s="3">
        <v>6650</v>
      </c>
      <c r="D21" s="3">
        <v>2000</v>
      </c>
      <c r="E21" s="9"/>
      <c r="F21" s="3">
        <f t="shared" si="11"/>
        <v>-4650</v>
      </c>
      <c r="G21" s="3">
        <f t="shared" si="9"/>
        <v>-4650</v>
      </c>
      <c r="H21" s="3">
        <f t="shared" si="10"/>
        <v>4650</v>
      </c>
      <c r="I21">
        <f t="shared" si="1"/>
        <v>1</v>
      </c>
      <c r="J21" s="4">
        <f t="shared" si="2"/>
        <v>9</v>
      </c>
      <c r="K21" s="9"/>
      <c r="P21" s="4"/>
      <c r="Q21" s="4"/>
      <c r="R21" s="4"/>
      <c r="S21" s="4"/>
      <c r="T21" s="9"/>
    </row>
    <row r="22" spans="1:20">
      <c r="A22" s="9"/>
      <c r="B22" s="24" t="s">
        <v>37</v>
      </c>
      <c r="C22" s="3">
        <v>7834</v>
      </c>
      <c r="D22" s="3">
        <v>2742</v>
      </c>
      <c r="E22" s="9"/>
      <c r="F22" s="3">
        <f t="shared" si="11"/>
        <v>-5092</v>
      </c>
      <c r="G22" s="3">
        <f t="shared" si="9"/>
        <v>-5092</v>
      </c>
      <c r="H22" s="3">
        <f t="shared" si="10"/>
        <v>5092</v>
      </c>
      <c r="I22">
        <f t="shared" si="1"/>
        <v>1</v>
      </c>
      <c r="J22" s="4">
        <f t="shared" si="2"/>
        <v>10</v>
      </c>
      <c r="K22" s="9"/>
      <c r="L22" s="4"/>
      <c r="M22" s="5" t="s">
        <v>17</v>
      </c>
      <c r="P22" s="23">
        <v>0.1</v>
      </c>
      <c r="S22" s="4"/>
      <c r="T22" s="9"/>
    </row>
    <row r="23" spans="1:20">
      <c r="A23" s="9"/>
      <c r="B23" s="24" t="s">
        <v>38</v>
      </c>
      <c r="C23" s="3">
        <v>2732</v>
      </c>
      <c r="D23" s="3">
        <f>3020</f>
        <v>3020</v>
      </c>
      <c r="E23" s="9"/>
      <c r="F23" s="3">
        <f t="shared" si="11"/>
        <v>288</v>
      </c>
      <c r="G23" s="3" t="str">
        <f t="shared" si="9"/>
        <v/>
      </c>
      <c r="H23" s="3">
        <f t="shared" si="10"/>
        <v>288</v>
      </c>
      <c r="I23">
        <f t="shared" si="1"/>
        <v>0</v>
      </c>
      <c r="J23" s="4">
        <f t="shared" si="2"/>
        <v>999</v>
      </c>
      <c r="K23" s="9"/>
      <c r="L23" s="4"/>
      <c r="S23" s="4"/>
      <c r="T23" s="9"/>
    </row>
    <row r="24" spans="1:20">
      <c r="A24" s="9"/>
      <c r="B24" s="24" t="s">
        <v>39</v>
      </c>
      <c r="C24" s="3">
        <v>7289</v>
      </c>
      <c r="D24" s="3">
        <v>9583</v>
      </c>
      <c r="E24" s="9"/>
      <c r="F24" s="3">
        <f t="shared" si="11"/>
        <v>2294</v>
      </c>
      <c r="G24" s="3" t="str">
        <f t="shared" si="9"/>
        <v/>
      </c>
      <c r="H24" s="3">
        <f t="shared" si="10"/>
        <v>2294</v>
      </c>
      <c r="I24">
        <f t="shared" si="1"/>
        <v>0</v>
      </c>
      <c r="J24" s="4">
        <f t="shared" si="2"/>
        <v>999</v>
      </c>
      <c r="K24" s="9"/>
      <c r="L24" s="4"/>
      <c r="M24" t="s">
        <v>18</v>
      </c>
      <c r="P24">
        <f>ROUNDDOWN(MIN($F$28:$F$29)*(1-$P$22)/$P$2,-1)</f>
        <v>70</v>
      </c>
      <c r="Q24" s="4"/>
      <c r="R24" s="4"/>
      <c r="S24" s="4"/>
      <c r="T24" s="9"/>
    </row>
    <row r="25" spans="1:20">
      <c r="A25" s="9"/>
      <c r="B25" s="24" t="s">
        <v>40</v>
      </c>
      <c r="C25" s="3">
        <v>547</v>
      </c>
      <c r="D25" s="3">
        <v>7336</v>
      </c>
      <c r="E25" s="9"/>
      <c r="F25" s="3">
        <f t="shared" si="11"/>
        <v>6789</v>
      </c>
      <c r="G25" s="3">
        <f t="shared" si="9"/>
        <v>6789</v>
      </c>
      <c r="H25" s="3">
        <f t="shared" si="10"/>
        <v>6789</v>
      </c>
      <c r="I25">
        <f t="shared" si="1"/>
        <v>1</v>
      </c>
      <c r="J25" s="4">
        <f t="shared" si="2"/>
        <v>2</v>
      </c>
      <c r="K25" s="9"/>
      <c r="L25" s="4"/>
      <c r="M25" t="s">
        <v>19</v>
      </c>
      <c r="P25" s="4">
        <f>ROUNDUP((SUMIF($N$6:$N$18,"&gt;=-0")-$D$29/$P$2)*(1+0*$P$22),-1)</f>
        <v>120</v>
      </c>
      <c r="Q25" s="4"/>
      <c r="R25" s="4"/>
      <c r="S25" s="4"/>
      <c r="T25" s="9"/>
    </row>
    <row r="26" spans="1:20">
      <c r="B26" s="7"/>
      <c r="C26" s="7"/>
      <c r="D26" s="7"/>
      <c r="F26" s="7"/>
      <c r="G26" s="7"/>
      <c r="H26" s="7"/>
      <c r="I26" s="7"/>
      <c r="J26" s="7"/>
    </row>
    <row r="27" spans="1:20">
      <c r="A27" s="9"/>
      <c r="B27" t="s">
        <v>41</v>
      </c>
      <c r="F27" s="3">
        <f>SUMIF($I$6:$I$25,0,$F$6:$F$25)</f>
        <v>-520</v>
      </c>
      <c r="G27" s="3">
        <f>IF(I27=0,"",F27)</f>
        <v>-520</v>
      </c>
      <c r="H27" s="3">
        <f>ABS(F27)</f>
        <v>520</v>
      </c>
      <c r="I27">
        <v>1</v>
      </c>
      <c r="J27" s="4">
        <f>IF(I27=1,RANK(G27,$G$6:$G$27),999)</f>
        <v>7</v>
      </c>
      <c r="K27" s="9"/>
      <c r="T27" s="9"/>
    </row>
    <row r="28" spans="1:20">
      <c r="A28" s="9"/>
      <c r="B28" t="str">
        <f>C5</f>
        <v>Prev. Year Slaes</v>
      </c>
      <c r="C28" s="3">
        <f>SUM(C6:C25)</f>
        <v>82086</v>
      </c>
      <c r="D28" s="3"/>
      <c r="E28" s="9"/>
      <c r="F28" s="3">
        <f>C28</f>
        <v>82086</v>
      </c>
      <c r="G28" s="3"/>
      <c r="H28" s="3">
        <f>ABS(F28)</f>
        <v>82086</v>
      </c>
      <c r="I28">
        <v>1</v>
      </c>
      <c r="J28">
        <v>0.01</v>
      </c>
      <c r="K28" s="9"/>
      <c r="T28" s="9"/>
    </row>
    <row r="29" spans="1:20">
      <c r="B29" t="str">
        <f>D5</f>
        <v>This Year Sales</v>
      </c>
      <c r="D29" s="3">
        <f>SUM(D6:D25)</f>
        <v>95474</v>
      </c>
      <c r="E29" s="9"/>
      <c r="F29" s="3">
        <f>D29</f>
        <v>95474</v>
      </c>
      <c r="G29" s="3"/>
      <c r="H29" s="3">
        <f>ABS(F29)</f>
        <v>95474</v>
      </c>
      <c r="I29">
        <v>1</v>
      </c>
      <c r="J29" s="16">
        <f>COUNTIF($I$6:$I$29,1)-1+0.01</f>
        <v>12.01</v>
      </c>
    </row>
    <row r="30" spans="1:20">
      <c r="F30" s="3"/>
    </row>
    <row r="37" spans="2:2">
      <c r="B37" s="24"/>
    </row>
  </sheetData>
  <dataValidations count="1">
    <dataValidation type="decimal" allowBlank="1" showInputMessage="1" showErrorMessage="1" sqref="P22">
      <formula1>0</formula1>
      <formula2>1</formula2>
    </dataValidation>
  </dataValidations>
  <hyperlinks>
    <hyperlink ref="B7" r:id="rId1" tooltip="A Saucerful of Secrets" display="http://en.wikipedia.org/wiki/A_Saucerful_of_Secrets"/>
    <hyperlink ref="B8" r:id="rId2" tooltip="Soundtrack from the Film More" display="http://en.wikipedia.org/wiki/Soundtrack_from_the_Film_More"/>
    <hyperlink ref="B9" r:id="rId3" tooltip="Ummagumma" display="http://en.wikipedia.org/wiki/Ummagumma"/>
    <hyperlink ref="B10" r:id="rId4" tooltip="Atom Heart Mother" display="http://en.wikipedia.org/wiki/Atom_Heart_Mother"/>
    <hyperlink ref="B6" r:id="rId5" tooltip="The Piper at the Gates of Dawn" display="http://en.wikipedia.org/wiki/The_Piper_at_the_Gates_of_Dawn"/>
    <hyperlink ref="B11" r:id="rId6" tooltip="Meddle" display="http://en.wikipedia.org/wiki/Meddle"/>
    <hyperlink ref="B12" r:id="rId7" tooltip="Obscured by Clouds" display="http://en.wikipedia.org/wiki/Obscured_by_Clouds"/>
    <hyperlink ref="B13" r:id="rId8" tooltip="The Dark Side of the Moon" display="http://en.wikipedia.org/wiki/The_Dark_Side_of_the_Moon"/>
    <hyperlink ref="B14" r:id="rId9" tooltip="Wish You Were Here (Pink Floyd album)" display="http://en.wikipedia.org/wiki/Wish_You_Were_Here_(Pink_Floyd_album)"/>
    <hyperlink ref="B15" r:id="rId10" tooltip="Animals (Pink Floyd album)" display="http://en.wikipedia.org/wiki/Animals_(Pink_Floyd_album)"/>
    <hyperlink ref="B16" r:id="rId11" tooltip="The Wall" display="http://en.wikipedia.org/wiki/The_Wall"/>
    <hyperlink ref="B17" r:id="rId12" tooltip="The Final Cut (album)" display="http://en.wikipedia.org/wiki/The_Final_Cut_(album)"/>
    <hyperlink ref="B18" r:id="rId13" tooltip="A Momentary Lapse of Reason" display="http://en.wikipedia.org/wiki/A_Momentary_Lapse_of_Reason"/>
    <hyperlink ref="B19" r:id="rId14" tooltip="The Division Bell" display="http://en.wikipedia.org/wiki/The_Division_Bell"/>
    <hyperlink ref="B20" r:id="rId15" tooltip="Delicate Sound of Thunder" display="http://en.wikipedia.org/wiki/Delicate_Sound_of_Thunder"/>
    <hyperlink ref="B21" r:id="rId16" tooltip="Pulse (Pink Floyd album)" display="http://en.wikipedia.org/wiki/Pulse_(Pink_Floyd_album)"/>
    <hyperlink ref="B22" r:id="rId17" tooltip="Is There Anybody Out There? The Wall Live 1980–81" display="http://en.wikipedia.org/wiki/Is_There_Anybody_Out_There%3F_The_Wall_Live_1980%E2%80%9381"/>
    <hyperlink ref="B25" r:id="rId18" tooltip="Echoes: The Best of Pink Floyd" display="http://en.wikipedia.org/wiki/Echoes:_The_Best_of_Pink_Floyd"/>
    <hyperlink ref="B24" r:id="rId19" tooltip="Masters of Rock (album)" display="http://en.wikipedia.org/wiki/Masters_of_Rock_(album)"/>
    <hyperlink ref="B23" r:id="rId20" tooltip="Relics (album)" display="http://en.wikipedia.org/wiki/Relics_(album)"/>
  </hyperlinks>
  <pageMargins left="0.7" right="0.7" top="0.75" bottom="0.75" header="0.3" footer="0.3"/>
  <pageSetup orientation="portrait" verticalDpi="599" r:id="rId21"/>
  <drawing r:id="rId22"/>
</worksheet>
</file>

<file path=xl/worksheets/sheet2.xml><?xml version="1.0" encoding="utf-8"?>
<worksheet xmlns="http://schemas.openxmlformats.org/spreadsheetml/2006/main" xmlns:r="http://schemas.openxmlformats.org/officeDocument/2006/relationships">
  <sheetPr codeName="Sheet2"/>
  <dimension ref="A1"/>
  <sheetViews>
    <sheetView showGridLines="0" workbookViewId="0"/>
  </sheetViews>
  <sheetFormatPr defaultRowHeight="15"/>
  <cols>
    <col min="1" max="1" width="3.7109375" customWidth="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&amp; Calculations</vt:lpstr>
      <vt:lpstr>Contribution Chart</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Product Contribution Chart</dc:title>
  <dc:subject>Product Contribution Chart (Waterfall Chart) Example</dc:subject>
  <dc:creator>Evgeni Hasin</dc:creator>
  <cp:lastModifiedBy>Cookie</cp:lastModifiedBy>
  <dcterms:created xsi:type="dcterms:W3CDTF">2012-04-10T08:10:39Z</dcterms:created>
  <dcterms:modified xsi:type="dcterms:W3CDTF">2012-04-12T19:55:26Z</dcterms:modified>
</cp:coreProperties>
</file>